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305" windowHeight="12360" tabRatio="562" activeTab="1"/>
  </bookViews>
  <sheets>
    <sheet name="СВОД" sheetId="16" r:id="rId1"/>
    <sheet name="СЭР" sheetId="17" r:id="rId2"/>
    <sheet name="Горсреда" sheetId="18" r:id="rId3"/>
    <sheet name="Переселение" sheetId="19" r:id="rId4"/>
    <sheet name="Междворовые терр" sheetId="20" r:id="rId5"/>
    <sheet name="Модернизация ЖКХ" sheetId="21" r:id="rId6"/>
    <sheet name="МП 6" sheetId="10" state="hidden" r:id="rId7"/>
  </sheets>
  <definedNames>
    <definedName name="_xlnm.Print_Titles" localSheetId="2">Горсреда!$4:$6</definedName>
    <definedName name="_xlnm.Print_Titles" localSheetId="0">СВОД!#REF!</definedName>
    <definedName name="_xlnm.Print_Titles" localSheetId="1">СЭР!$4:$6</definedName>
    <definedName name="_xlnm.Print_Area" localSheetId="2">Горсреда!$A$1:$P$20</definedName>
    <definedName name="_xlnm.Print_Area" localSheetId="0">СВОД!$A$1:$P$64</definedName>
    <definedName name="_xlnm.Print_Area" localSheetId="1">СЭР!$A$1:$P$20</definedName>
  </definedNames>
  <calcPr calcId="152511"/>
</workbook>
</file>

<file path=xl/calcChain.xml><?xml version="1.0" encoding="utf-8"?>
<calcChain xmlns="http://schemas.openxmlformats.org/spreadsheetml/2006/main">
  <c r="I42" i="16" l="1"/>
  <c r="J42" i="16" s="1"/>
  <c r="N42" i="16"/>
  <c r="I43" i="16"/>
  <c r="J43" i="16"/>
  <c r="N43" i="16"/>
  <c r="I44" i="16"/>
  <c r="J44" i="16" s="1"/>
  <c r="N44" i="16"/>
  <c r="I45" i="16"/>
  <c r="J45" i="16"/>
  <c r="N45" i="16"/>
  <c r="N46" i="16"/>
  <c r="N47" i="16"/>
  <c r="N48" i="16"/>
  <c r="N49" i="16"/>
  <c r="N50" i="16"/>
  <c r="N51" i="16"/>
  <c r="N27" i="16"/>
  <c r="N28" i="16"/>
  <c r="N29" i="16"/>
  <c r="N30" i="16"/>
  <c r="N31" i="16"/>
  <c r="N17" i="21"/>
  <c r="N16" i="21"/>
  <c r="N15" i="21"/>
  <c r="J15" i="21"/>
  <c r="I15" i="21"/>
  <c r="N14" i="21"/>
  <c r="I14" i="21"/>
  <c r="J14" i="21" s="1"/>
  <c r="N13" i="21"/>
  <c r="I13" i="21"/>
  <c r="J13" i="21" s="1"/>
  <c r="N12" i="21"/>
  <c r="I12" i="21"/>
  <c r="J12" i="21" s="1"/>
  <c r="N11" i="21"/>
  <c r="J11" i="21"/>
  <c r="I11" i="21"/>
  <c r="N10" i="21"/>
  <c r="I10" i="21"/>
  <c r="J10" i="21" s="1"/>
  <c r="N9" i="21"/>
  <c r="I9" i="21"/>
  <c r="J9" i="21" s="1"/>
  <c r="N8" i="21"/>
  <c r="I8" i="21"/>
  <c r="J8" i="21" s="1"/>
  <c r="N7" i="21"/>
  <c r="H7" i="21"/>
  <c r="I7" i="21" s="1"/>
  <c r="G7" i="21"/>
  <c r="E7" i="21"/>
  <c r="J7" i="21" s="1"/>
  <c r="O7" i="21" s="1"/>
  <c r="N63" i="16"/>
  <c r="N62" i="16"/>
  <c r="N61" i="16"/>
  <c r="I61" i="16"/>
  <c r="J61" i="16" s="1"/>
  <c r="N60" i="16"/>
  <c r="I60" i="16"/>
  <c r="J60" i="16" s="1"/>
  <c r="N59" i="16"/>
  <c r="I59" i="16"/>
  <c r="J59" i="16" s="1"/>
  <c r="N58" i="16"/>
  <c r="I58" i="16"/>
  <c r="J58" i="16" s="1"/>
  <c r="N57" i="16"/>
  <c r="I57" i="16"/>
  <c r="J57" i="16" s="1"/>
  <c r="N56" i="16"/>
  <c r="I56" i="16"/>
  <c r="J56" i="16" s="1"/>
  <c r="N55" i="16"/>
  <c r="I55" i="16"/>
  <c r="J55" i="16" s="1"/>
  <c r="N54" i="16"/>
  <c r="I54" i="16"/>
  <c r="J54" i="16" s="1"/>
  <c r="N53" i="16"/>
  <c r="H53" i="16"/>
  <c r="G53" i="16"/>
  <c r="E53" i="16"/>
  <c r="I53" i="16" l="1"/>
  <c r="J53" i="16"/>
  <c r="O53" i="16" s="1"/>
  <c r="N17" i="20" l="1"/>
  <c r="N16" i="20"/>
  <c r="N15" i="20"/>
  <c r="N14" i="20"/>
  <c r="N13" i="20"/>
  <c r="N12" i="20"/>
  <c r="N11" i="20"/>
  <c r="J11" i="20"/>
  <c r="I11" i="20"/>
  <c r="N10" i="20"/>
  <c r="I10" i="20"/>
  <c r="J10" i="20" s="1"/>
  <c r="N9" i="20"/>
  <c r="I9" i="20"/>
  <c r="J9" i="20" s="1"/>
  <c r="N8" i="20"/>
  <c r="I8" i="20"/>
  <c r="J8" i="20" s="1"/>
  <c r="N7" i="20"/>
  <c r="H7" i="20"/>
  <c r="I7" i="20" s="1"/>
  <c r="G7" i="20"/>
  <c r="E7" i="20"/>
  <c r="J7" i="20" s="1"/>
  <c r="O7" i="20" s="1"/>
  <c r="N41" i="16"/>
  <c r="H41" i="16"/>
  <c r="G41" i="16"/>
  <c r="E41" i="16"/>
  <c r="N20" i="16"/>
  <c r="N19" i="16"/>
  <c r="I19" i="16"/>
  <c r="N18" i="16"/>
  <c r="I18" i="16"/>
  <c r="N17" i="16"/>
  <c r="I17" i="16"/>
  <c r="N16" i="16"/>
  <c r="I16" i="16"/>
  <c r="N15" i="16"/>
  <c r="I15" i="16"/>
  <c r="N14" i="16"/>
  <c r="H14" i="16"/>
  <c r="G14" i="16"/>
  <c r="N13" i="16"/>
  <c r="I13" i="16"/>
  <c r="N12" i="16"/>
  <c r="I12" i="16"/>
  <c r="N11" i="16"/>
  <c r="I11" i="16"/>
  <c r="N10" i="16"/>
  <c r="H10" i="16"/>
  <c r="G10" i="16"/>
  <c r="N9" i="16"/>
  <c r="G9" i="16"/>
  <c r="I9" i="16" s="1"/>
  <c r="N8" i="16"/>
  <c r="G8" i="16"/>
  <c r="N7" i="16"/>
  <c r="E7" i="16"/>
  <c r="N39" i="16"/>
  <c r="N38" i="16"/>
  <c r="I38" i="16"/>
  <c r="J38" i="16" s="1"/>
  <c r="N37" i="16"/>
  <c r="I37" i="16"/>
  <c r="J37" i="16" s="1"/>
  <c r="N36" i="16"/>
  <c r="G36" i="16"/>
  <c r="I36" i="16" s="1"/>
  <c r="J36" i="16" s="1"/>
  <c r="N35" i="16"/>
  <c r="I35" i="16"/>
  <c r="J35" i="16" s="1"/>
  <c r="N34" i="16"/>
  <c r="H34" i="16"/>
  <c r="E34" i="16"/>
  <c r="N32" i="16"/>
  <c r="N26" i="16"/>
  <c r="I26" i="16"/>
  <c r="J26" i="16" s="1"/>
  <c r="N25" i="16"/>
  <c r="H25" i="16"/>
  <c r="G25" i="16"/>
  <c r="N24" i="16"/>
  <c r="H24" i="16"/>
  <c r="G24" i="16"/>
  <c r="N23" i="16"/>
  <c r="I23" i="16"/>
  <c r="J23" i="16" s="1"/>
  <c r="N22" i="16"/>
  <c r="E22" i="16"/>
  <c r="N12" i="19"/>
  <c r="N11" i="19"/>
  <c r="I11" i="19"/>
  <c r="J11" i="19" s="1"/>
  <c r="N10" i="19"/>
  <c r="I10" i="19"/>
  <c r="J10" i="19" s="1"/>
  <c r="N9" i="19"/>
  <c r="G9" i="19"/>
  <c r="I9" i="19" s="1"/>
  <c r="J9" i="19" s="1"/>
  <c r="N8" i="19"/>
  <c r="I8" i="19"/>
  <c r="J8" i="19" s="1"/>
  <c r="N7" i="19"/>
  <c r="H7" i="19"/>
  <c r="I7" i="19" s="1"/>
  <c r="G7" i="19"/>
  <c r="E7" i="19"/>
  <c r="I41" i="16" l="1"/>
  <c r="J41" i="16" s="1"/>
  <c r="O41" i="16" s="1"/>
  <c r="G7" i="16"/>
  <c r="H22" i="16"/>
  <c r="I14" i="16"/>
  <c r="G22" i="16"/>
  <c r="G34" i="16"/>
  <c r="I34" i="16" s="1"/>
  <c r="J34" i="16" s="1"/>
  <c r="O34" i="16" s="1"/>
  <c r="I10" i="16"/>
  <c r="I25" i="16"/>
  <c r="J25" i="16" s="1"/>
  <c r="H7" i="16"/>
  <c r="I8" i="16"/>
  <c r="I24" i="16"/>
  <c r="J24" i="16" s="1"/>
  <c r="J7" i="19"/>
  <c r="O7" i="19" s="1"/>
  <c r="I22" i="16" l="1"/>
  <c r="J22" i="16" s="1"/>
  <c r="O22" i="16" s="1"/>
  <c r="I7" i="16"/>
  <c r="J7" i="16" s="1"/>
  <c r="O7" i="16" s="1"/>
  <c r="N17" i="18"/>
  <c r="N16" i="18"/>
  <c r="N15" i="18"/>
  <c r="N14" i="18"/>
  <c r="N13" i="18"/>
  <c r="N12" i="18"/>
  <c r="N11" i="18"/>
  <c r="I11" i="18"/>
  <c r="J11" i="18" s="1"/>
  <c r="N10" i="18"/>
  <c r="H10" i="18"/>
  <c r="I10" i="18" s="1"/>
  <c r="J10" i="18" s="1"/>
  <c r="G10" i="18"/>
  <c r="N9" i="18"/>
  <c r="H9" i="18"/>
  <c r="I9" i="18" s="1"/>
  <c r="J9" i="18" s="1"/>
  <c r="G9" i="18"/>
  <c r="G7" i="18" s="1"/>
  <c r="N8" i="18"/>
  <c r="I8" i="18"/>
  <c r="J8" i="18" s="1"/>
  <c r="N7" i="18"/>
  <c r="H7" i="18"/>
  <c r="I7" i="18" s="1"/>
  <c r="E7" i="18"/>
  <c r="J7" i="18" l="1"/>
  <c r="O7" i="18" s="1"/>
  <c r="N20" i="17" l="1"/>
  <c r="N19" i="17"/>
  <c r="I19" i="17"/>
  <c r="N18" i="17"/>
  <c r="I18" i="17"/>
  <c r="N17" i="17"/>
  <c r="I17" i="17"/>
  <c r="N16" i="17"/>
  <c r="I16" i="17"/>
  <c r="N15" i="17"/>
  <c r="I15" i="17"/>
  <c r="N14" i="17"/>
  <c r="H14" i="17"/>
  <c r="I14" i="17" s="1"/>
  <c r="G14" i="17"/>
  <c r="N13" i="17"/>
  <c r="I13" i="17"/>
  <c r="N12" i="17"/>
  <c r="I12" i="17"/>
  <c r="N11" i="17"/>
  <c r="I11" i="17"/>
  <c r="N10" i="17"/>
  <c r="I10" i="17"/>
  <c r="H10" i="17"/>
  <c r="G10" i="17"/>
  <c r="N9" i="17"/>
  <c r="I9" i="17"/>
  <c r="G9" i="17"/>
  <c r="N8" i="17"/>
  <c r="G8" i="17"/>
  <c r="G7" i="17" s="1"/>
  <c r="N7" i="17"/>
  <c r="E7" i="17"/>
  <c r="H7" i="17" l="1"/>
  <c r="I7" i="17" s="1"/>
  <c r="J7" i="17" s="1"/>
  <c r="O7" i="17" s="1"/>
  <c r="I8" i="17"/>
</calcChain>
</file>

<file path=xl/sharedStrings.xml><?xml version="1.0" encoding="utf-8"?>
<sst xmlns="http://schemas.openxmlformats.org/spreadsheetml/2006/main" count="352" uniqueCount="113">
  <si>
    <t>№ п/п</t>
  </si>
  <si>
    <t>Целевые показатели</t>
  </si>
  <si>
    <t>Ответственные исполнители              (Ф.И.О.  телефон)</t>
  </si>
  <si>
    <t>Источники финансирования</t>
  </si>
  <si>
    <t>% исполнения к плану</t>
  </si>
  <si>
    <t>план</t>
  </si>
  <si>
    <t>всего:</t>
  </si>
  <si>
    <t>Федеральный бюджет</t>
  </si>
  <si>
    <t>бюджет автономного округа</t>
  </si>
  <si>
    <t>бюджет муниципального образования</t>
  </si>
  <si>
    <t>Привлеченные средства</t>
  </si>
  <si>
    <t>в т.ч.     КАПы</t>
  </si>
  <si>
    <t xml:space="preserve">Наименование  муниципальной  программы </t>
  </si>
  <si>
    <t>Наименование мероприятий программы</t>
  </si>
  <si>
    <t>план на 2014 год</t>
  </si>
  <si>
    <t>на 01.01.2014</t>
  </si>
  <si>
    <t>Кассовое исполнение</t>
  </si>
  <si>
    <t xml:space="preserve">Причины отклонения </t>
  </si>
  <si>
    <t>Остаток 2013 года</t>
  </si>
  <si>
    <t>= гр.7/гр.6*100</t>
  </si>
  <si>
    <t>% финансирования к плану</t>
  </si>
  <si>
    <t>= гр.8/гр.7*100</t>
  </si>
  <si>
    <t>= гр.8/гр.6*100</t>
  </si>
  <si>
    <t>Исполнение 
(% исполнения к плану)</t>
  </si>
  <si>
    <t>Приложение №2</t>
  </si>
  <si>
    <t>Нефтеюганского района</t>
  </si>
  <si>
    <t>от "_____"____________2014 №________</t>
  </si>
  <si>
    <t>Главный бухгалтер</t>
  </si>
  <si>
    <t>Руководитель</t>
  </si>
  <si>
    <t>Исполнитель</t>
  </si>
  <si>
    <t>№ телефона</t>
  </si>
  <si>
    <t>% исполнения к  лимиту финансированию</t>
  </si>
  <si>
    <t>Отчет о ходе реализации  муниципальных программ  и ведомственных  целевых программ   Нефтеюганского района.</t>
  </si>
  <si>
    <t>Результаты реализации,  причины отклонения, проблемные вопросы (по каждому мероприятию)</t>
  </si>
  <si>
    <t>Лимит финансирования</t>
  </si>
  <si>
    <t xml:space="preserve">к письму  администрации </t>
  </si>
  <si>
    <t xml:space="preserve">Наименование муниципальной  программы </t>
  </si>
  <si>
    <t>Число выполненных основных мероприятий, единиц</t>
  </si>
  <si>
    <t>Степень реализации основных мероприятий, %</t>
  </si>
  <si>
    <t>4=3/2*100%</t>
  </si>
  <si>
    <t>Оценка использования финансовых средств</t>
  </si>
  <si>
    <t>8=7/6*100%</t>
  </si>
  <si>
    <t>Степень соответствия запланированному уровню затрат, %</t>
  </si>
  <si>
    <t>Оценка эффективности использования средств, %</t>
  </si>
  <si>
    <t>9=4/8*100%</t>
  </si>
  <si>
    <t>Информация по целевым индикаторам муниципальной программы</t>
  </si>
  <si>
    <t>Степень достижения целевого значений, %</t>
  </si>
  <si>
    <t>13=12/11*100%</t>
  </si>
  <si>
    <t>Уровень эффективности реализации программы</t>
  </si>
  <si>
    <t>Наименование показателя,             единица измерения</t>
  </si>
  <si>
    <t>Итого общая степень достижения целей программы</t>
  </si>
  <si>
    <t>Вывод об эффективности реализации муниципальной программы                                                                                                                                                                            (более 100% - высокоэффективная;                                                                                                                                                                                                                                   от 80 до 100% - эффективная;                                                                                                                                                                                                                                           от 50 до 79% - удовлетворительный уровень эффективности;                                                                                                                                                                                         менее 50 % - неэффективная)</t>
  </si>
  <si>
    <t>респуб-кий бюджет</t>
  </si>
  <si>
    <t>федеральный бюджет</t>
  </si>
  <si>
    <t xml:space="preserve">местный бюджет </t>
  </si>
  <si>
    <t>внебюджетные средства</t>
  </si>
  <si>
    <t>14= общая степень  достижения цели*9столбец/100%</t>
  </si>
  <si>
    <t>Внимание! Желтым цветом выделены ячейки, содержащие формулы автоматического расчета.</t>
  </si>
  <si>
    <t>Среднеарифметичекое значение столбца №13 рассчитать самостоятельно, исходя из количества целевых показателей (индикаторов)</t>
  </si>
  <si>
    <t>Приложение 2</t>
  </si>
  <si>
    <t>Информация по выполнению основных мероприятий за 2021 год</t>
  </si>
  <si>
    <t>Число основных мероприятий, запланированных к реализации в 2021 г., единиц</t>
  </si>
  <si>
    <t>Объем финансовых средств, запланированный по программе на                                                                                                                                                                                          2021 г., тыс. рублей</t>
  </si>
  <si>
    <t>Фактически освоенный объем финансирования программы за 2021 г., тыс. рублей</t>
  </si>
  <si>
    <t>Целевое значение на 2021 г.</t>
  </si>
  <si>
    <t>Фактическое значение за 2021 г.</t>
  </si>
  <si>
    <t>Сводный годовой отчет об эффективности реализации  муниципальной  программы "Социально-экономического развития  городского поселения Рузаевка на 2013-2018 годы и на перспективу до 2025 года" за 2021 год</t>
  </si>
  <si>
    <t>Целевое значение на 2021 г.
км</t>
  </si>
  <si>
    <t>Фактическое значение за 2021 г
км.</t>
  </si>
  <si>
    <t>Муниципальная программа   социально-экономического развития городского поселения Рузаевка на 2013-2018 годы и перспективу до 2025 года</t>
  </si>
  <si>
    <t xml:space="preserve">1.  Ремонт автомобильной дороги по ул.Л.Толстого в г.Рузаевка Республики Мордовия,км                   </t>
  </si>
  <si>
    <t>эффективная</t>
  </si>
  <si>
    <t>2.Ремонт автомобильной дороги по бул.Горшкова в г.Рузаевка Республики Мордовия,км</t>
  </si>
  <si>
    <t>3.Капитальный ремонт автомобильной дороги по ул.Юрасова (от ул.Петрова до ул.Мокшанская) вг.Рузаевка Республики Мордовия</t>
  </si>
  <si>
    <t>4.Ремонт автомобильной дороги по ул. Тухачевского в г. Рузаевка Республики Мордовия</t>
  </si>
  <si>
    <t>собственные средства</t>
  </si>
  <si>
    <t>5.Ремонт автомобильной дороги по ул. Менделеева в г. Рузаевка Республики Мордовия</t>
  </si>
  <si>
    <t>6.Ремонт автомобильной дороги ул. Чичаева в г. Рузаевка Республики Мордовия</t>
  </si>
  <si>
    <t>7.Ремонт автомобильной дороги по ул. Революции 1905 г., (от здания «Центра культуры им. А.В.Ухтомского до ул. Чичаева)  в г. Рузаевка Республики Мордовия</t>
  </si>
  <si>
    <t>8.Капитальный ремонт подъездной дороги к жилому дому №60 по ул. Горького с устройством стоянок для автомобилей в г. Рузаевка Республики Мордовия</t>
  </si>
  <si>
    <t>9.Ремонт автомобильной дороги по ул. Северная в г. Рузаевка Республики Мордовия</t>
  </si>
  <si>
    <t>10.Ремонт автомобильной дороги по ул. Ухтомского (от ул. К.Маркса до ул. Агейченко) в г. Рузаевка Республики Мордовия</t>
  </si>
  <si>
    <t xml:space="preserve">11.Ремонт автомобильной дороги 
по ул. Агейченко (от ул. Ухтомского до ул. Интернациональная), в г. Рузаевка </t>
  </si>
  <si>
    <t>12.Ремонт автомобильной дороги по ул. Беднодемьяновская (от ул. Ленина до ул. Ухтомского) в г. Рузаевка  Республики Мордовия</t>
  </si>
  <si>
    <t>13.Ремонт автомобильной дороги по ул. Трынова (от ул. Трынова д.3 до ул. Ленина, от ул. Ухтомского до ул. Зеленая) в г. Рузаевка Республики Мордовия</t>
  </si>
  <si>
    <t>14.Ремонт автомобильной дороги по пер.Фабричный г. Рузаевка Республики Мордовия</t>
  </si>
  <si>
    <t>Приложение</t>
  </si>
  <si>
    <t>Сводный годовой отчет об эффективности реализации Программы «Формирование современной городской среды на территории городского поселения Рузаевка на 2018-2024 годы» за 2021 год</t>
  </si>
  <si>
    <t>Целевое значение на 2021 г
ед.</t>
  </si>
  <si>
    <t>Фактическое значение за 2021 г.
ед</t>
  </si>
  <si>
    <t>Программа «Формирование современной городской среды на территории городского поселения Рузаевка на 2018-2024 годы»</t>
  </si>
  <si>
    <t xml:space="preserve">Благоустройство дворовых территорий:ул.Менделеева,д.3,3а,4б,7а; ул. Юрасова, д.10; ул.Мира д.18,20. 
Благоустройство общественной территории "Аллея Машиностроителей"
</t>
  </si>
  <si>
    <t>Благоустройство 7 дворовых территорий, благоустройство 1 общественной территории Аллея Машиностроителей</t>
  </si>
  <si>
    <t>n…</t>
  </si>
  <si>
    <t>Сводный годовой отчет об эффективности реализации  муниципальная программа «Переселение граждан из аварийного жилищного фонда в городском поселении Рузаевка на 2019- 2024 годы»  за 2021 год</t>
  </si>
  <si>
    <t>расселяемая площадь, кв.м.</t>
  </si>
  <si>
    <t>Переселение граждан из аварийных жилых помещений</t>
  </si>
  <si>
    <t xml:space="preserve">1.Благоустройство дворовых территорий:ул.Менделеева,д.3,3а,4б,7а; ул. Юрасова, д.10; ул.Мира д.18,20. 
Благоустройство общественной территории "Аллея Машиностроителей"
</t>
  </si>
  <si>
    <t>Муниципальная программа «Переселение граждан из аварийного жилищного фонда в городском поселении Рузаевка на 2019- 2024 годы»</t>
  </si>
  <si>
    <t>Программа «Комплексное благоустройство междворовых пространств, общественных и дворовых территорий, находящихся на территории городского поселения Рузаевка, в 2021 году»</t>
  </si>
  <si>
    <t xml:space="preserve"> 4 междворовых территории,подлежащих благоустройству</t>
  </si>
  <si>
    <t>Сводный годовой отчет об эффективности реализации Программы «Комплексное благоустройство междворовых пространств, общественных и дворовых территорий, находящихся на территории городского поселения Рузаевка, в 2021 году» за 2021 год</t>
  </si>
  <si>
    <t>Программа ««Модернизация и реформирование жилищно-коммунального хозяйства на территории городского поселения Рузаевка на 2021 - 2024 годы»</t>
  </si>
  <si>
    <t>1.Приобретение материалов для проведения работ и мероприятий по текущему и капитальному ремонту объектов теплоснабжения, водоснабжения и водоотведения
2.Выполнение работ и мероприятий по текущему и капитальному ремонту объектов тплоснабжения, водоснабжения и водоотведения</t>
  </si>
  <si>
    <t>Сводный годовой отчет об эффективности реализации Программы ««Модернизация и реформирование жилищно-коммунального хозяйства на территории городского поселения Рузаевка на 2021 - 2024 годы» за 2021 год</t>
  </si>
  <si>
    <t>Целевое значение на 2021 г.
ед</t>
  </si>
  <si>
    <t>Фактическое значение за 2021 г
ед</t>
  </si>
  <si>
    <t>1.Приобретение материалов для проведения работ и мероприятий по текущему и капитальному ремонту объектов теплоснабжения, водоснабжения и водоотведения
2.Выполнение работ и мероприятий по текущему и капитальному ремонту объектов теплоснабжения, водоснабжения и водоотведения</t>
  </si>
  <si>
    <t>высокоэффективная</t>
  </si>
  <si>
    <t xml:space="preserve">работы по текущему ремонту  объектов теплоснабжения и водоснабжения, находящихся в муниципальной собственности, м </t>
  </si>
  <si>
    <t xml:space="preserve">Благоустройство 4 междворовых территорий:
1.Ул. 40 лет Победы, д. №№ 1, 1А, 3, 3 В.
2.Ул. Юрасова, д. №№ 13Б, 15.
3.Ул. Юрасова, д. №№ 22А, 24.
4.Ул. Станиславского, д. №№ 8Б, 10А, 12А.
</t>
  </si>
  <si>
    <t xml:space="preserve"> 1. Ремонт 12 автомобильных дорог                                                            
2.Капитальный ремонт  2 автомобильных дорог 
 (положительное заключение государственной экспертизы  проектной документации и результаты инженерных изысканий "Капитальный ремонт моста через реку Пишля на км 1+400автомобильной дороги по улице Калинина в г.Рузаевка " №13-1-1-3-069942-2021 кредиторская задолженность в сумме 5343,65 тыс.руб. )                                   </t>
  </si>
  <si>
    <t xml:space="preserve"> 1. Ремонт автомобильных дорог                                                            
2.Капитальный ремонт  автомобильных дорог 
(положительное заключение государственной экспертизы  проектной документации и результаты инженерных изысканий "Капитальный ремонт моста через реку Пишля на км 1+400автомобильной дороги по улице Калинина в г.Рузаевка " №13-1-1-3-069942-2021 кредиторская задолженность в сумме 5343,65 тыс.руб. )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</si>
</sst>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р_._-;\-* #,##0.00_р_._-;_-* &quot;-&quot;??_р_._-;_-@_-"/>
    <numFmt numFmtId="165" formatCode="#,##0.0_ ;\-#,##0.0\ "/>
    <numFmt numFmtId="166" formatCode="0.0"/>
    <numFmt numFmtId="167" formatCode="_(* #,##0.00_);_(* \(#,##0.00\);_(* &quot;-&quot;??_);_(@_)"/>
    <numFmt numFmtId="168" formatCode="_-* #,##0.0_р_._-;\-* #,##0.0_р_._-;_-* &quot;-&quot;?_р_._-;_-@_-"/>
    <numFmt numFmtId="169" formatCode="_-* #,##0.0\ _₽_-;\-* #,##0.0\ _₽_-;_-* &quot;-&quot;?\ _₽_-;_-@_-"/>
  </numFmts>
  <fonts count="23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3"/>
      <name val="Times New Roman"/>
      <family val="1"/>
      <charset val="204"/>
    </font>
    <font>
      <sz val="12"/>
      <color indexed="10"/>
      <name val="Calibri"/>
      <family val="2"/>
      <charset val="204"/>
    </font>
    <font>
      <sz val="12"/>
      <name val="Calibri"/>
      <family val="2"/>
      <charset val="204"/>
    </font>
    <font>
      <sz val="10"/>
      <name val="Arial"/>
      <family val="2"/>
      <charset val="204"/>
    </font>
    <font>
      <sz val="16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24"/>
      <color rgb="FFFF000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12">
    <xf numFmtId="0" fontId="0" fillId="0" borderId="0"/>
    <xf numFmtId="0" fontId="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" fillId="0" borderId="0"/>
    <xf numFmtId="0" fontId="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7" fontId="8" fillId="0" borderId="0" applyFont="0" applyFill="0" applyBorder="0" applyAlignment="0" applyProtection="0"/>
    <xf numFmtId="164" fontId="4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2" fillId="0" borderId="0" applyFont="0" applyFill="0" applyBorder="0" applyAlignment="0" applyProtection="0"/>
  </cellStyleXfs>
  <cellXfs count="206">
    <xf numFmtId="0" fontId="0" fillId="0" borderId="0" xfId="0"/>
    <xf numFmtId="0" fontId="20" fillId="0" borderId="0" xfId="2"/>
    <xf numFmtId="0" fontId="1" fillId="2" borderId="1" xfId="2" applyFont="1" applyFill="1" applyBorder="1" applyAlignment="1">
      <alignment horizontal="center" vertical="center" wrapText="1"/>
    </xf>
    <xf numFmtId="0" fontId="3" fillId="3" borderId="2" xfId="2" applyFont="1" applyFill="1" applyBorder="1" applyAlignment="1">
      <alignment horizontal="center" vertical="center" textRotation="90" wrapText="1"/>
    </xf>
    <xf numFmtId="165" fontId="3" fillId="4" borderId="2" xfId="106" applyNumberFormat="1" applyFont="1" applyFill="1" applyBorder="1" applyAlignment="1">
      <alignment horizontal="center" vertical="center"/>
    </xf>
    <xf numFmtId="166" fontId="3" fillId="4" borderId="2" xfId="106" applyNumberFormat="1" applyFont="1" applyFill="1" applyBorder="1" applyAlignment="1">
      <alignment horizontal="center" vertical="center" wrapText="1"/>
    </xf>
    <xf numFmtId="2" fontId="3" fillId="4" borderId="2" xfId="106" applyNumberFormat="1" applyFont="1" applyFill="1" applyBorder="1" applyAlignment="1">
      <alignment horizontal="center" vertical="center"/>
    </xf>
    <xf numFmtId="16" fontId="2" fillId="3" borderId="2" xfId="2" applyNumberFormat="1" applyFont="1" applyFill="1" applyBorder="1" applyAlignment="1">
      <alignment horizontal="center" vertical="center" textRotation="90" wrapText="1"/>
    </xf>
    <xf numFmtId="165" fontId="2" fillId="3" borderId="2" xfId="106" applyNumberFormat="1" applyFont="1" applyFill="1" applyBorder="1" applyAlignment="1">
      <alignment horizontal="center" vertical="center" wrapText="1"/>
    </xf>
    <xf numFmtId="165" fontId="2" fillId="0" borderId="2" xfId="106" applyNumberFormat="1" applyFont="1" applyBorder="1" applyAlignment="1">
      <alignment horizontal="center" vertical="center" wrapText="1"/>
    </xf>
    <xf numFmtId="166" fontId="3" fillId="3" borderId="2" xfId="106" applyNumberFormat="1" applyFont="1" applyFill="1" applyBorder="1" applyAlignment="1">
      <alignment horizontal="center" vertical="center" wrapText="1"/>
    </xf>
    <xf numFmtId="2" fontId="3" fillId="3" borderId="2" xfId="106" applyNumberFormat="1" applyFont="1" applyFill="1" applyBorder="1" applyAlignment="1">
      <alignment horizontal="center" vertical="center"/>
    </xf>
    <xf numFmtId="165" fontId="2" fillId="0" borderId="2" xfId="106" applyNumberFormat="1" applyFont="1" applyBorder="1" applyAlignment="1">
      <alignment horizontal="center" vertical="center"/>
    </xf>
    <xf numFmtId="2" fontId="2" fillId="3" borderId="2" xfId="106" applyNumberFormat="1" applyFont="1" applyFill="1" applyBorder="1" applyAlignment="1">
      <alignment horizontal="center" vertical="center"/>
    </xf>
    <xf numFmtId="0" fontId="2" fillId="3" borderId="2" xfId="2" applyFont="1" applyFill="1" applyBorder="1" applyAlignment="1">
      <alignment horizontal="center" vertical="center" textRotation="90" wrapText="1"/>
    </xf>
    <xf numFmtId="0" fontId="1" fillId="0" borderId="3" xfId="2" applyFont="1" applyBorder="1" applyAlignment="1">
      <alignment horizontal="center" vertical="center" wrapText="1"/>
    </xf>
    <xf numFmtId="2" fontId="3" fillId="3" borderId="3" xfId="106" applyNumberFormat="1" applyFont="1" applyFill="1" applyBorder="1" applyAlignment="1">
      <alignment horizontal="center" vertical="center"/>
    </xf>
    <xf numFmtId="2" fontId="3" fillId="3" borderId="4" xfId="106" applyNumberFormat="1" applyFont="1" applyFill="1" applyBorder="1" applyAlignment="1">
      <alignment horizontal="center" vertical="center"/>
    </xf>
    <xf numFmtId="49" fontId="1" fillId="2" borderId="1" xfId="2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vertical="top"/>
    </xf>
    <xf numFmtId="0" fontId="10" fillId="0" borderId="0" xfId="0" applyFont="1" applyAlignment="1">
      <alignment vertical="center"/>
    </xf>
    <xf numFmtId="2" fontId="3" fillId="3" borderId="1" xfId="106" applyNumberFormat="1" applyFont="1" applyFill="1" applyBorder="1" applyAlignment="1">
      <alignment horizontal="center" vertical="center"/>
    </xf>
    <xf numFmtId="0" fontId="2" fillId="3" borderId="3" xfId="2" applyFont="1" applyFill="1" applyBorder="1" applyAlignment="1">
      <alignment horizontal="center" vertical="center"/>
    </xf>
    <xf numFmtId="0" fontId="11" fillId="0" borderId="0" xfId="0" applyFont="1"/>
    <xf numFmtId="0" fontId="1" fillId="0" borderId="1" xfId="2" applyFont="1" applyBorder="1" applyAlignment="1">
      <alignment horizontal="center" vertical="center" wrapText="1"/>
    </xf>
    <xf numFmtId="0" fontId="1" fillId="0" borderId="4" xfId="2" applyFont="1" applyBorder="1" applyAlignment="1">
      <alignment horizontal="center" vertical="center" wrapText="1"/>
    </xf>
    <xf numFmtId="0" fontId="1" fillId="2" borderId="2" xfId="57" applyFont="1" applyFill="1" applyBorder="1" applyAlignment="1">
      <alignment horizontal="center" vertical="center" wrapText="1"/>
    </xf>
    <xf numFmtId="0" fontId="13" fillId="0" borderId="0" xfId="0" applyFont="1"/>
    <xf numFmtId="168" fontId="14" fillId="0" borderId="0" xfId="0" applyNumberFormat="1" applyFont="1"/>
    <xf numFmtId="0" fontId="14" fillId="0" borderId="0" xfId="0" applyFont="1"/>
    <xf numFmtId="0" fontId="15" fillId="0" borderId="0" xfId="0" applyFont="1"/>
    <xf numFmtId="0" fontId="16" fillId="0" borderId="0" xfId="0" applyFont="1"/>
    <xf numFmtId="0" fontId="17" fillId="0" borderId="0" xfId="2" applyFont="1"/>
    <xf numFmtId="0" fontId="16" fillId="0" borderId="0" xfId="2" applyFont="1"/>
    <xf numFmtId="168" fontId="16" fillId="0" borderId="0" xfId="2" applyNumberFormat="1" applyFont="1"/>
    <xf numFmtId="0" fontId="1" fillId="2" borderId="5" xfId="57" applyFont="1" applyFill="1" applyBorder="1" applyAlignment="1">
      <alignment horizontal="center" vertical="center" wrapText="1"/>
    </xf>
    <xf numFmtId="0" fontId="1" fillId="2" borderId="0" xfId="57" applyFont="1" applyFill="1" applyBorder="1" applyAlignment="1">
      <alignment horizontal="center" vertical="center" wrapText="1"/>
    </xf>
    <xf numFmtId="0" fontId="16" fillId="0" borderId="0" xfId="2" applyFont="1" applyBorder="1"/>
    <xf numFmtId="0" fontId="17" fillId="0" borderId="0" xfId="2" applyFont="1" applyBorder="1"/>
    <xf numFmtId="0" fontId="1" fillId="0" borderId="0" xfId="57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textRotation="90" wrapText="1"/>
    </xf>
    <xf numFmtId="0" fontId="1" fillId="0" borderId="2" xfId="57" applyFont="1" applyFill="1" applyBorder="1" applyAlignment="1">
      <alignment horizontal="center" vertical="center" wrapText="1"/>
    </xf>
    <xf numFmtId="0" fontId="2" fillId="0" borderId="2" xfId="57" applyFont="1" applyFill="1" applyBorder="1" applyAlignment="1">
      <alignment horizontal="center" vertical="center" wrapText="1"/>
    </xf>
    <xf numFmtId="0" fontId="2" fillId="0" borderId="2" xfId="2" applyFont="1" applyFill="1" applyBorder="1" applyAlignment="1">
      <alignment horizontal="center" vertical="center" wrapText="1"/>
    </xf>
    <xf numFmtId="0" fontId="1" fillId="0" borderId="6" xfId="57" applyFont="1" applyFill="1" applyBorder="1" applyAlignment="1">
      <alignment horizontal="center" vertical="center" wrapText="1"/>
    </xf>
    <xf numFmtId="0" fontId="1" fillId="0" borderId="5" xfId="57" applyFont="1" applyFill="1" applyBorder="1" applyAlignment="1">
      <alignment horizontal="center" vertical="center" wrapText="1"/>
    </xf>
    <xf numFmtId="0" fontId="1" fillId="0" borderId="7" xfId="57" applyFont="1" applyFill="1" applyBorder="1" applyAlignment="1">
      <alignment horizontal="center" vertical="center" wrapText="1"/>
    </xf>
    <xf numFmtId="0" fontId="2" fillId="0" borderId="2" xfId="106" applyNumberFormat="1" applyFont="1" applyFill="1" applyBorder="1" applyAlignment="1">
      <alignment horizontal="left" vertical="top" wrapText="1"/>
    </xf>
    <xf numFmtId="16" fontId="2" fillId="0" borderId="5" xfId="2" applyNumberFormat="1" applyFont="1" applyFill="1" applyBorder="1" applyAlignment="1">
      <alignment horizontal="center" vertical="center" textRotation="90" wrapText="1"/>
    </xf>
    <xf numFmtId="0" fontId="2" fillId="0" borderId="5" xfId="2" applyFont="1" applyFill="1" applyBorder="1" applyAlignment="1">
      <alignment horizontal="center" vertical="center" textRotation="90" wrapText="1"/>
    </xf>
    <xf numFmtId="0" fontId="0" fillId="0" borderId="8" xfId="0" applyFill="1" applyBorder="1"/>
    <xf numFmtId="0" fontId="0" fillId="0" borderId="9" xfId="0" applyFill="1" applyBorder="1"/>
    <xf numFmtId="0" fontId="0" fillId="0" borderId="10" xfId="0" applyFill="1" applyBorder="1"/>
    <xf numFmtId="0" fontId="0" fillId="0" borderId="11" xfId="0" applyFill="1" applyBorder="1"/>
    <xf numFmtId="0" fontId="0" fillId="0" borderId="0" xfId="0" applyFill="1" applyBorder="1"/>
    <xf numFmtId="0" fontId="0" fillId="0" borderId="12" xfId="0" applyFill="1" applyBorder="1"/>
    <xf numFmtId="0" fontId="0" fillId="0" borderId="13" xfId="0" applyFill="1" applyBorder="1"/>
    <xf numFmtId="0" fontId="0" fillId="0" borderId="14" xfId="0" applyFill="1" applyBorder="1"/>
    <xf numFmtId="0" fontId="0" fillId="0" borderId="15" xfId="0" applyFill="1" applyBorder="1"/>
    <xf numFmtId="0" fontId="3" fillId="0" borderId="2" xfId="106" applyNumberFormat="1" applyFont="1" applyFill="1" applyBorder="1" applyAlignment="1">
      <alignment vertical="top" wrapText="1"/>
    </xf>
    <xf numFmtId="0" fontId="2" fillId="0" borderId="16" xfId="2" applyFont="1" applyFill="1" applyBorder="1" applyAlignment="1">
      <alignment horizontal="center" vertical="top" wrapText="1"/>
    </xf>
    <xf numFmtId="0" fontId="11" fillId="0" borderId="0" xfId="0" applyFont="1" applyAlignment="1">
      <alignment horizontal="right"/>
    </xf>
    <xf numFmtId="168" fontId="3" fillId="5" borderId="2" xfId="106" applyNumberFormat="1" applyFont="1" applyFill="1" applyBorder="1" applyAlignment="1">
      <alignment horizontal="center" vertical="center" wrapText="1"/>
    </xf>
    <xf numFmtId="0" fontId="3" fillId="5" borderId="2" xfId="106" applyNumberFormat="1" applyFont="1" applyFill="1" applyBorder="1" applyAlignment="1">
      <alignment vertical="top" wrapText="1"/>
    </xf>
    <xf numFmtId="0" fontId="21" fillId="0" borderId="0" xfId="0" applyFont="1"/>
    <xf numFmtId="0" fontId="0" fillId="0" borderId="2" xfId="0" applyFill="1" applyBorder="1" applyAlignment="1">
      <alignment horizontal="center"/>
    </xf>
    <xf numFmtId="0" fontId="17" fillId="5" borderId="2" xfId="2" applyFont="1" applyFill="1" applyBorder="1" applyAlignment="1">
      <alignment vertical="center"/>
    </xf>
    <xf numFmtId="0" fontId="3" fillId="0" borderId="17" xfId="106" applyNumberFormat="1" applyFont="1" applyFill="1" applyBorder="1" applyAlignment="1">
      <alignment horizontal="center" vertical="center" wrapText="1"/>
    </xf>
    <xf numFmtId="0" fontId="1" fillId="0" borderId="2" xfId="2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169" fontId="3" fillId="5" borderId="17" xfId="106" applyNumberFormat="1" applyFont="1" applyFill="1" applyBorder="1" applyAlignment="1">
      <alignment horizontal="center" vertical="center" wrapText="1"/>
    </xf>
    <xf numFmtId="16" fontId="2" fillId="6" borderId="5" xfId="2" applyNumberFormat="1" applyFont="1" applyFill="1" applyBorder="1" applyAlignment="1">
      <alignment horizontal="center" vertical="center" textRotation="90" wrapText="1"/>
    </xf>
    <xf numFmtId="168" fontId="1" fillId="6" borderId="2" xfId="2" applyNumberFormat="1" applyFont="1" applyFill="1" applyBorder="1" applyAlignment="1">
      <alignment horizontal="center" vertical="center" wrapText="1"/>
    </xf>
    <xf numFmtId="0" fontId="3" fillId="6" borderId="17" xfId="106" applyNumberFormat="1" applyFont="1" applyFill="1" applyBorder="1" applyAlignment="1">
      <alignment horizontal="center" vertical="center" wrapText="1"/>
    </xf>
    <xf numFmtId="0" fontId="1" fillId="0" borderId="2" xfId="2" applyNumberFormat="1" applyFont="1" applyFill="1" applyBorder="1" applyAlignment="1">
      <alignment horizontal="left" vertical="top" wrapText="1"/>
    </xf>
    <xf numFmtId="0" fontId="2" fillId="6" borderId="5" xfId="2" applyFont="1" applyFill="1" applyBorder="1" applyAlignment="1">
      <alignment horizontal="center" vertical="center" textRotation="90" wrapText="1"/>
    </xf>
    <xf numFmtId="0" fontId="3" fillId="6" borderId="2" xfId="106" applyNumberFormat="1" applyFont="1" applyFill="1" applyBorder="1" applyAlignment="1">
      <alignment horizontal="center" vertical="center" wrapText="1"/>
    </xf>
    <xf numFmtId="0" fontId="1" fillId="0" borderId="5" xfId="2" applyNumberFormat="1" applyFont="1" applyFill="1" applyBorder="1" applyAlignment="1">
      <alignment horizontal="left" vertical="top" wrapText="1"/>
    </xf>
    <xf numFmtId="0" fontId="0" fillId="0" borderId="2" xfId="0" applyFill="1" applyBorder="1" applyAlignment="1">
      <alignment horizontal="center" vertical="center"/>
    </xf>
    <xf numFmtId="0" fontId="2" fillId="6" borderId="2" xfId="2" applyFont="1" applyFill="1" applyBorder="1" applyAlignment="1">
      <alignment horizontal="center" vertical="center" textRotation="90" wrapText="1"/>
    </xf>
    <xf numFmtId="0" fontId="22" fillId="0" borderId="5" xfId="0" applyNumberFormat="1" applyFont="1" applyFill="1" applyBorder="1" applyAlignment="1">
      <alignment horizontal="left" vertical="top" wrapText="1"/>
    </xf>
    <xf numFmtId="0" fontId="0" fillId="0" borderId="2" xfId="0" applyFill="1" applyBorder="1"/>
    <xf numFmtId="0" fontId="0" fillId="6" borderId="2" xfId="0" applyFill="1" applyBorder="1"/>
    <xf numFmtId="0" fontId="0" fillId="5" borderId="2" xfId="0" applyFill="1" applyBorder="1"/>
    <xf numFmtId="0" fontId="0" fillId="6" borderId="15" xfId="0" applyFill="1" applyBorder="1"/>
    <xf numFmtId="0" fontId="3" fillId="0" borderId="2" xfId="106" applyNumberFormat="1" applyFont="1" applyFill="1" applyBorder="1" applyAlignment="1">
      <alignment horizontal="center" vertical="center" wrapText="1"/>
    </xf>
    <xf numFmtId="168" fontId="3" fillId="0" borderId="2" xfId="106" applyNumberFormat="1" applyFont="1" applyFill="1" applyBorder="1" applyAlignment="1">
      <alignment horizontal="center" vertical="center" wrapText="1"/>
    </xf>
    <xf numFmtId="0" fontId="2" fillId="0" borderId="2" xfId="106" applyNumberFormat="1" applyFont="1" applyFill="1" applyBorder="1" applyAlignment="1">
      <alignment horizontal="left" vertical="center" wrapText="1"/>
    </xf>
    <xf numFmtId="0" fontId="17" fillId="0" borderId="2" xfId="2" applyFont="1" applyFill="1" applyBorder="1" applyAlignment="1">
      <alignment horizontal="center" vertical="center"/>
    </xf>
    <xf numFmtId="168" fontId="1" fillId="0" borderId="2" xfId="2" applyNumberFormat="1" applyFont="1" applyFill="1" applyBorder="1" applyAlignment="1">
      <alignment horizontal="center" vertical="center" wrapText="1"/>
    </xf>
    <xf numFmtId="0" fontId="1" fillId="0" borderId="2" xfId="2" applyFont="1" applyFill="1" applyBorder="1" applyAlignment="1">
      <alignment vertical="center" wrapText="1"/>
    </xf>
    <xf numFmtId="0" fontId="17" fillId="0" borderId="2" xfId="2" applyFont="1" applyFill="1" applyBorder="1"/>
    <xf numFmtId="0" fontId="2" fillId="0" borderId="2" xfId="2" applyFont="1" applyFill="1" applyBorder="1" applyAlignment="1">
      <alignment vertical="center" wrapText="1"/>
    </xf>
    <xf numFmtId="0" fontId="0" fillId="0" borderId="5" xfId="0" applyNumberFormat="1" applyFill="1" applyBorder="1" applyAlignment="1">
      <alignment horizontal="left" vertical="top"/>
    </xf>
    <xf numFmtId="169" fontId="3" fillId="0" borderId="17" xfId="106" applyNumberFormat="1" applyFont="1" applyFill="1" applyBorder="1" applyAlignment="1">
      <alignment horizontal="center" vertical="center" wrapText="1"/>
    </xf>
    <xf numFmtId="0" fontId="2" fillId="0" borderId="2" xfId="106" applyNumberFormat="1" applyFont="1" applyFill="1" applyBorder="1" applyAlignment="1">
      <alignment horizontal="center" vertical="center" wrapText="1"/>
    </xf>
    <xf numFmtId="0" fontId="1" fillId="0" borderId="0" xfId="0" applyFont="1"/>
    <xf numFmtId="0" fontId="1" fillId="0" borderId="2" xfId="2" applyFont="1" applyFill="1" applyBorder="1" applyAlignment="1">
      <alignment horizontal="center" vertical="center"/>
    </xf>
    <xf numFmtId="0" fontId="1" fillId="0" borderId="2" xfId="2" applyFont="1" applyFill="1" applyBorder="1"/>
    <xf numFmtId="0" fontId="22" fillId="0" borderId="0" xfId="0" applyFont="1"/>
    <xf numFmtId="168" fontId="1" fillId="0" borderId="0" xfId="0" applyNumberFormat="1" applyFont="1"/>
    <xf numFmtId="0" fontId="1" fillId="0" borderId="0" xfId="0" applyFont="1" applyAlignment="1">
      <alignment horizontal="right"/>
    </xf>
    <xf numFmtId="0" fontId="22" fillId="0" borderId="8" xfId="0" applyFont="1" applyFill="1" applyBorder="1"/>
    <xf numFmtId="0" fontId="22" fillId="0" borderId="9" xfId="0" applyFont="1" applyFill="1" applyBorder="1"/>
    <xf numFmtId="0" fontId="22" fillId="0" borderId="10" xfId="0" applyFont="1" applyFill="1" applyBorder="1"/>
    <xf numFmtId="0" fontId="22" fillId="0" borderId="2" xfId="0" applyFont="1" applyFill="1" applyBorder="1"/>
    <xf numFmtId="0" fontId="22" fillId="0" borderId="13" xfId="0" applyFont="1" applyFill="1" applyBorder="1"/>
    <xf numFmtId="0" fontId="22" fillId="0" borderId="14" xfId="0" applyFont="1" applyFill="1" applyBorder="1"/>
    <xf numFmtId="0" fontId="22" fillId="0" borderId="15" xfId="0" applyFont="1" applyFill="1" applyBorder="1"/>
    <xf numFmtId="1" fontId="17" fillId="0" borderId="2" xfId="2" applyNumberFormat="1" applyFont="1" applyFill="1" applyBorder="1" applyAlignment="1">
      <alignment horizontal="center" vertical="center"/>
    </xf>
    <xf numFmtId="0" fontId="22" fillId="0" borderId="11" xfId="0" applyFont="1" applyFill="1" applyBorder="1"/>
    <xf numFmtId="0" fontId="22" fillId="0" borderId="0" xfId="0" applyFont="1" applyFill="1" applyBorder="1"/>
    <xf numFmtId="0" fontId="22" fillId="0" borderId="12" xfId="0" applyFont="1" applyFill="1" applyBorder="1"/>
    <xf numFmtId="0" fontId="22" fillId="0" borderId="5" xfId="0" applyNumberFormat="1" applyFont="1" applyFill="1" applyBorder="1" applyAlignment="1">
      <alignment horizontal="left" vertical="top"/>
    </xf>
    <xf numFmtId="0" fontId="1" fillId="0" borderId="2" xfId="2" applyFont="1" applyFill="1" applyBorder="1" applyAlignment="1">
      <alignment horizontal="center" vertical="center" wrapText="1"/>
    </xf>
    <xf numFmtId="1" fontId="3" fillId="0" borderId="17" xfId="106" applyNumberFormat="1" applyFont="1" applyFill="1" applyBorder="1" applyAlignment="1">
      <alignment horizontal="center" vertical="center" wrapText="1"/>
    </xf>
    <xf numFmtId="0" fontId="1" fillId="0" borderId="22" xfId="2" applyFont="1" applyFill="1" applyBorder="1" applyAlignment="1">
      <alignment horizontal="center" vertical="top" wrapText="1"/>
    </xf>
    <xf numFmtId="0" fontId="1" fillId="0" borderId="23" xfId="2" applyFont="1" applyFill="1" applyBorder="1" applyAlignment="1">
      <alignment horizontal="center" vertical="top" wrapText="1"/>
    </xf>
    <xf numFmtId="0" fontId="1" fillId="0" borderId="24" xfId="2" applyFont="1" applyFill="1" applyBorder="1" applyAlignment="1">
      <alignment horizontal="center" vertical="top" wrapText="1"/>
    </xf>
    <xf numFmtId="0" fontId="18" fillId="0" borderId="1" xfId="2" applyFont="1" applyFill="1" applyBorder="1" applyAlignment="1">
      <alignment horizontal="center" vertical="center" wrapText="1"/>
    </xf>
    <xf numFmtId="0" fontId="18" fillId="0" borderId="3" xfId="2" applyFont="1" applyFill="1" applyBorder="1" applyAlignment="1">
      <alignment horizontal="center" vertical="center" wrapText="1"/>
    </xf>
    <xf numFmtId="0" fontId="18" fillId="0" borderId="18" xfId="2" applyFont="1" applyFill="1" applyBorder="1" applyAlignment="1">
      <alignment horizontal="center" vertical="center" wrapText="1"/>
    </xf>
    <xf numFmtId="1" fontId="17" fillId="0" borderId="1" xfId="2" applyNumberFormat="1" applyFont="1" applyFill="1" applyBorder="1" applyAlignment="1">
      <alignment horizontal="center" vertical="top"/>
    </xf>
    <xf numFmtId="1" fontId="17" fillId="0" borderId="3" xfId="2" applyNumberFormat="1" applyFont="1" applyFill="1" applyBorder="1" applyAlignment="1">
      <alignment horizontal="center" vertical="top"/>
    </xf>
    <xf numFmtId="1" fontId="17" fillId="0" borderId="18" xfId="2" applyNumberFormat="1" applyFont="1" applyFill="1" applyBorder="1" applyAlignment="1">
      <alignment horizontal="center" vertical="top"/>
    </xf>
    <xf numFmtId="0" fontId="1" fillId="0" borderId="19" xfId="2" applyFont="1" applyFill="1" applyBorder="1" applyAlignment="1">
      <alignment horizontal="left" vertical="top" wrapText="1"/>
    </xf>
    <xf numFmtId="0" fontId="1" fillId="0" borderId="20" xfId="2" applyFont="1" applyFill="1" applyBorder="1" applyAlignment="1">
      <alignment horizontal="left" vertical="top" wrapText="1"/>
    </xf>
    <xf numFmtId="0" fontId="1" fillId="0" borderId="21" xfId="2" applyFont="1" applyFill="1" applyBorder="1" applyAlignment="1">
      <alignment horizontal="left" vertical="top" wrapText="1"/>
    </xf>
    <xf numFmtId="0" fontId="2" fillId="0" borderId="8" xfId="106" applyNumberFormat="1" applyFont="1" applyFill="1" applyBorder="1" applyAlignment="1">
      <alignment horizontal="left" vertical="top" wrapText="1"/>
    </xf>
    <xf numFmtId="0" fontId="2" fillId="0" borderId="9" xfId="106" applyNumberFormat="1" applyFont="1" applyFill="1" applyBorder="1" applyAlignment="1">
      <alignment horizontal="left" vertical="top" wrapText="1"/>
    </xf>
    <xf numFmtId="0" fontId="2" fillId="0" borderId="10" xfId="106" applyNumberFormat="1" applyFont="1" applyFill="1" applyBorder="1" applyAlignment="1">
      <alignment horizontal="left" vertical="top" wrapText="1"/>
    </xf>
    <xf numFmtId="0" fontId="2" fillId="0" borderId="11" xfId="106" applyNumberFormat="1" applyFont="1" applyFill="1" applyBorder="1" applyAlignment="1">
      <alignment horizontal="left" vertical="top" wrapText="1"/>
    </xf>
    <xf numFmtId="0" fontId="2" fillId="0" borderId="0" xfId="106" applyNumberFormat="1" applyFont="1" applyFill="1" applyBorder="1" applyAlignment="1">
      <alignment horizontal="left" vertical="top" wrapText="1"/>
    </xf>
    <xf numFmtId="0" fontId="2" fillId="0" borderId="12" xfId="106" applyNumberFormat="1" applyFont="1" applyFill="1" applyBorder="1" applyAlignment="1">
      <alignment horizontal="left" vertical="top" wrapText="1"/>
    </xf>
    <xf numFmtId="0" fontId="2" fillId="0" borderId="13" xfId="106" applyNumberFormat="1" applyFont="1" applyFill="1" applyBorder="1" applyAlignment="1">
      <alignment horizontal="left" vertical="top" wrapText="1"/>
    </xf>
    <xf numFmtId="0" fontId="2" fillId="0" borderId="14" xfId="106" applyNumberFormat="1" applyFont="1" applyFill="1" applyBorder="1" applyAlignment="1">
      <alignment horizontal="left" vertical="top" wrapText="1"/>
    </xf>
    <xf numFmtId="0" fontId="2" fillId="0" borderId="15" xfId="106" applyNumberFormat="1" applyFont="1" applyFill="1" applyBorder="1" applyAlignment="1">
      <alignment horizontal="left" vertical="top" wrapText="1"/>
    </xf>
    <xf numFmtId="0" fontId="1" fillId="0" borderId="25" xfId="57" applyFont="1" applyFill="1" applyBorder="1" applyAlignment="1">
      <alignment horizontal="center" vertical="center" wrapText="1"/>
    </xf>
    <xf numFmtId="0" fontId="1" fillId="0" borderId="26" xfId="57" applyFont="1" applyFill="1" applyBorder="1" applyAlignment="1">
      <alignment horizontal="center" vertical="center" wrapText="1"/>
    </xf>
    <xf numFmtId="0" fontId="1" fillId="0" borderId="16" xfId="57" applyFont="1" applyFill="1" applyBorder="1" applyAlignment="1">
      <alignment horizontal="center" vertical="center" wrapText="1"/>
    </xf>
    <xf numFmtId="169" fontId="17" fillId="0" borderId="1" xfId="2" applyNumberFormat="1" applyFont="1" applyFill="1" applyBorder="1" applyAlignment="1">
      <alignment horizontal="center" vertical="top"/>
    </xf>
    <xf numFmtId="0" fontId="17" fillId="0" borderId="3" xfId="2" applyFont="1" applyFill="1" applyBorder="1" applyAlignment="1">
      <alignment horizontal="center" vertical="top"/>
    </xf>
    <xf numFmtId="0" fontId="17" fillId="0" borderId="18" xfId="2" applyFont="1" applyFill="1" applyBorder="1" applyAlignment="1">
      <alignment horizontal="center" vertical="top"/>
    </xf>
    <xf numFmtId="0" fontId="1" fillId="0" borderId="36" xfId="2" applyFont="1" applyFill="1" applyBorder="1" applyAlignment="1">
      <alignment horizontal="center" vertical="top" wrapText="1"/>
    </xf>
    <xf numFmtId="0" fontId="18" fillId="0" borderId="35" xfId="2" applyFont="1" applyFill="1" applyBorder="1" applyAlignment="1">
      <alignment horizontal="center" vertical="center" wrapText="1"/>
    </xf>
    <xf numFmtId="0" fontId="17" fillId="0" borderId="35" xfId="2" applyFont="1" applyFill="1" applyBorder="1" applyAlignment="1">
      <alignment horizontal="center" vertical="top"/>
    </xf>
    <xf numFmtId="0" fontId="1" fillId="0" borderId="34" xfId="2" applyFont="1" applyFill="1" applyBorder="1" applyAlignment="1">
      <alignment horizontal="left" vertical="top" wrapText="1"/>
    </xf>
    <xf numFmtId="0" fontId="17" fillId="0" borderId="1" xfId="2" applyFont="1" applyFill="1" applyBorder="1" applyAlignment="1">
      <alignment horizontal="center" vertical="top"/>
    </xf>
    <xf numFmtId="169" fontId="17" fillId="5" borderId="1" xfId="2" applyNumberFormat="1" applyFont="1" applyFill="1" applyBorder="1" applyAlignment="1">
      <alignment horizontal="center" vertical="top"/>
    </xf>
    <xf numFmtId="0" fontId="17" fillId="5" borderId="3" xfId="2" applyFont="1" applyFill="1" applyBorder="1" applyAlignment="1">
      <alignment horizontal="center" vertical="top"/>
    </xf>
    <xf numFmtId="0" fontId="17" fillId="5" borderId="18" xfId="2" applyFont="1" applyFill="1" applyBorder="1" applyAlignment="1">
      <alignment horizontal="center" vertical="top"/>
    </xf>
    <xf numFmtId="0" fontId="18" fillId="0" borderId="25" xfId="57" applyFont="1" applyFill="1" applyBorder="1" applyAlignment="1">
      <alignment horizontal="left" vertical="center" wrapText="1"/>
    </xf>
    <xf numFmtId="0" fontId="18" fillId="0" borderId="26" xfId="57" applyFont="1" applyFill="1" applyBorder="1" applyAlignment="1">
      <alignment horizontal="left" vertical="center" wrapText="1"/>
    </xf>
    <xf numFmtId="0" fontId="18" fillId="0" borderId="16" xfId="57" applyFont="1" applyFill="1" applyBorder="1" applyAlignment="1">
      <alignment horizontal="left" vertical="center" wrapText="1"/>
    </xf>
    <xf numFmtId="0" fontId="19" fillId="0" borderId="0" xfId="0" applyFont="1" applyAlignment="1">
      <alignment horizontal="center" vertical="top" wrapText="1"/>
    </xf>
    <xf numFmtId="0" fontId="1" fillId="6" borderId="27" xfId="2" applyFont="1" applyFill="1" applyBorder="1" applyAlignment="1">
      <alignment horizontal="center" vertical="center" wrapText="1"/>
    </xf>
    <xf numFmtId="0" fontId="1" fillId="6" borderId="6" xfId="2" applyFont="1" applyFill="1" applyBorder="1" applyAlignment="1">
      <alignment horizontal="center" vertical="center" wrapText="1"/>
    </xf>
    <xf numFmtId="0" fontId="1" fillId="0" borderId="28" xfId="2" applyFont="1" applyFill="1" applyBorder="1" applyAlignment="1">
      <alignment horizontal="center" vertical="center" wrapText="1"/>
    </xf>
    <xf numFmtId="0" fontId="1" fillId="0" borderId="2" xfId="2" applyFont="1" applyFill="1" applyBorder="1" applyAlignment="1">
      <alignment horizontal="center" vertical="center" wrapText="1"/>
    </xf>
    <xf numFmtId="0" fontId="2" fillId="0" borderId="29" xfId="57" applyFont="1" applyFill="1" applyBorder="1" applyAlignment="1">
      <alignment horizontal="center" vertical="center" wrapText="1"/>
    </xf>
    <xf numFmtId="0" fontId="2" fillId="0" borderId="30" xfId="57" applyFont="1" applyFill="1" applyBorder="1" applyAlignment="1">
      <alignment horizontal="center" vertical="center" wrapText="1"/>
    </xf>
    <xf numFmtId="0" fontId="2" fillId="0" borderId="31" xfId="57" applyFont="1" applyFill="1" applyBorder="1" applyAlignment="1">
      <alignment horizontal="center" vertical="center" wrapText="1"/>
    </xf>
    <xf numFmtId="0" fontId="1" fillId="0" borderId="29" xfId="2" applyFont="1" applyFill="1" applyBorder="1" applyAlignment="1">
      <alignment horizontal="center" vertical="center" wrapText="1"/>
    </xf>
    <xf numFmtId="0" fontId="1" fillId="0" borderId="30" xfId="2" applyFont="1" applyFill="1" applyBorder="1" applyAlignment="1">
      <alignment horizontal="center" vertical="center" wrapText="1"/>
    </xf>
    <xf numFmtId="0" fontId="1" fillId="0" borderId="31" xfId="2" applyFont="1" applyFill="1" applyBorder="1" applyAlignment="1">
      <alignment horizontal="center" vertical="center" wrapText="1"/>
    </xf>
    <xf numFmtId="0" fontId="2" fillId="0" borderId="28" xfId="2" applyFont="1" applyFill="1" applyBorder="1" applyAlignment="1">
      <alignment horizontal="center" vertical="center"/>
    </xf>
    <xf numFmtId="0" fontId="1" fillId="0" borderId="32" xfId="2" applyFont="1" applyFill="1" applyBorder="1" applyAlignment="1">
      <alignment horizontal="center" vertical="center" wrapText="1"/>
    </xf>
    <xf numFmtId="0" fontId="1" fillId="0" borderId="7" xfId="2" applyFont="1" applyFill="1" applyBorder="1" applyAlignment="1">
      <alignment horizontal="center" vertical="center" wrapText="1"/>
    </xf>
    <xf numFmtId="0" fontId="1" fillId="0" borderId="27" xfId="2" applyFont="1" applyFill="1" applyBorder="1" applyAlignment="1">
      <alignment horizontal="center" vertical="center" wrapText="1"/>
    </xf>
    <xf numFmtId="0" fontId="1" fillId="0" borderId="6" xfId="2" applyFont="1" applyFill="1" applyBorder="1" applyAlignment="1">
      <alignment horizontal="center" vertical="center" wrapText="1"/>
    </xf>
    <xf numFmtId="169" fontId="1" fillId="0" borderId="1" xfId="2" applyNumberFormat="1" applyFont="1" applyFill="1" applyBorder="1" applyAlignment="1">
      <alignment horizontal="center" vertical="top"/>
    </xf>
    <xf numFmtId="0" fontId="1" fillId="0" borderId="3" xfId="2" applyFont="1" applyFill="1" applyBorder="1" applyAlignment="1">
      <alignment horizontal="center" vertical="top"/>
    </xf>
    <xf numFmtId="0" fontId="1" fillId="0" borderId="18" xfId="2" applyFont="1" applyFill="1" applyBorder="1" applyAlignment="1">
      <alignment horizontal="center" vertical="top"/>
    </xf>
    <xf numFmtId="0" fontId="18" fillId="0" borderId="0" xfId="0" applyFont="1" applyAlignment="1">
      <alignment horizontal="center" vertical="top" wrapText="1"/>
    </xf>
    <xf numFmtId="0" fontId="1" fillId="0" borderId="1" xfId="2" applyFont="1" applyFill="1" applyBorder="1" applyAlignment="1">
      <alignment horizontal="center" vertical="top"/>
    </xf>
    <xf numFmtId="1" fontId="1" fillId="0" borderId="1" xfId="2" applyNumberFormat="1" applyFont="1" applyFill="1" applyBorder="1" applyAlignment="1">
      <alignment horizontal="center" vertical="top"/>
    </xf>
    <xf numFmtId="1" fontId="1" fillId="0" borderId="3" xfId="2" applyNumberFormat="1" applyFont="1" applyFill="1" applyBorder="1" applyAlignment="1">
      <alignment horizontal="center" vertical="top"/>
    </xf>
    <xf numFmtId="1" fontId="1" fillId="0" borderId="18" xfId="2" applyNumberFormat="1" applyFont="1" applyFill="1" applyBorder="1" applyAlignment="1">
      <alignment horizontal="center" vertical="top"/>
    </xf>
    <xf numFmtId="0" fontId="1" fillId="0" borderId="1" xfId="2" applyFont="1" applyBorder="1" applyAlignment="1">
      <alignment horizontal="center" vertical="center" wrapText="1"/>
    </xf>
    <xf numFmtId="0" fontId="1" fillId="0" borderId="4" xfId="2" applyFont="1" applyBorder="1" applyAlignment="1">
      <alignment horizontal="center" vertical="center" wrapText="1"/>
    </xf>
    <xf numFmtId="0" fontId="1" fillId="3" borderId="1" xfId="2" applyFont="1" applyFill="1" applyBorder="1" applyAlignment="1">
      <alignment horizontal="center" vertical="center"/>
    </xf>
    <xf numFmtId="0" fontId="1" fillId="3" borderId="3" xfId="2" applyFont="1" applyFill="1" applyBorder="1" applyAlignment="1">
      <alignment horizontal="center" vertical="center"/>
    </xf>
    <xf numFmtId="0" fontId="1" fillId="3" borderId="4" xfId="2" applyFont="1" applyFill="1" applyBorder="1" applyAlignment="1">
      <alignment horizontal="center" vertical="center"/>
    </xf>
    <xf numFmtId="0" fontId="2" fillId="3" borderId="1" xfId="2" applyFont="1" applyFill="1" applyBorder="1" applyAlignment="1">
      <alignment horizontal="center" vertical="center" wrapText="1"/>
    </xf>
    <xf numFmtId="0" fontId="2" fillId="3" borderId="3" xfId="2" applyFont="1" applyFill="1" applyBorder="1" applyAlignment="1">
      <alignment horizontal="center" vertical="center" wrapText="1"/>
    </xf>
    <xf numFmtId="0" fontId="2" fillId="3" borderId="4" xfId="2" applyFont="1" applyFill="1" applyBorder="1" applyAlignment="1">
      <alignment horizontal="center" vertical="center" wrapText="1"/>
    </xf>
    <xf numFmtId="165" fontId="2" fillId="0" borderId="1" xfId="106" applyNumberFormat="1" applyFont="1" applyFill="1" applyBorder="1" applyAlignment="1">
      <alignment horizontal="center" vertical="center" wrapText="1"/>
    </xf>
    <xf numFmtId="165" fontId="2" fillId="0" borderId="3" xfId="106" applyNumberFormat="1" applyFont="1" applyFill="1" applyBorder="1" applyAlignment="1">
      <alignment horizontal="center" vertical="center" wrapText="1"/>
    </xf>
    <xf numFmtId="165" fontId="2" fillId="0" borderId="4" xfId="106" applyNumberFormat="1" applyFont="1" applyFill="1" applyBorder="1" applyAlignment="1">
      <alignment horizontal="center" vertical="center" wrapText="1"/>
    </xf>
    <xf numFmtId="0" fontId="6" fillId="0" borderId="3" xfId="2" applyFont="1" applyBorder="1" applyAlignment="1">
      <alignment horizontal="center" vertical="center" wrapText="1"/>
    </xf>
    <xf numFmtId="0" fontId="6" fillId="0" borderId="4" xfId="2" applyFont="1" applyBorder="1" applyAlignment="1">
      <alignment horizontal="center" vertical="center" wrapText="1"/>
    </xf>
    <xf numFmtId="166" fontId="5" fillId="0" borderId="1" xfId="2" applyNumberFormat="1" applyFont="1" applyFill="1" applyBorder="1" applyAlignment="1">
      <alignment horizontal="left" vertical="top" wrapText="1"/>
    </xf>
    <xf numFmtId="166" fontId="5" fillId="0" borderId="3" xfId="2" applyNumberFormat="1" applyFont="1" applyFill="1" applyBorder="1" applyAlignment="1">
      <alignment horizontal="left" vertical="top" wrapText="1"/>
    </xf>
    <xf numFmtId="166" fontId="5" fillId="0" borderId="4" xfId="2" applyNumberFormat="1" applyFont="1" applyFill="1" applyBorder="1" applyAlignment="1">
      <alignment horizontal="left" vertical="top" wrapText="1"/>
    </xf>
    <xf numFmtId="0" fontId="2" fillId="0" borderId="1" xfId="2" applyFont="1" applyFill="1" applyBorder="1" applyAlignment="1">
      <alignment horizontal="center" vertical="center" wrapText="1"/>
    </xf>
    <xf numFmtId="0" fontId="7" fillId="0" borderId="3" xfId="2" applyFont="1" applyBorder="1" applyAlignment="1">
      <alignment horizontal="center" vertical="center" wrapText="1"/>
    </xf>
    <xf numFmtId="0" fontId="7" fillId="0" borderId="4" xfId="2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" fillId="0" borderId="2" xfId="2" applyFont="1" applyBorder="1" applyAlignment="1">
      <alignment horizontal="center" vertical="center" wrapText="1"/>
    </xf>
    <xf numFmtId="0" fontId="2" fillId="2" borderId="17" xfId="2" applyFont="1" applyFill="1" applyBorder="1" applyAlignment="1">
      <alignment horizontal="center" vertical="center"/>
    </xf>
    <xf numFmtId="0" fontId="2" fillId="2" borderId="33" xfId="2" applyFont="1" applyFill="1" applyBorder="1" applyAlignment="1">
      <alignment horizontal="center" vertical="center"/>
    </xf>
    <xf numFmtId="0" fontId="2" fillId="2" borderId="5" xfId="2" applyFont="1" applyFill="1" applyBorder="1" applyAlignment="1">
      <alignment horizontal="center" vertical="center"/>
    </xf>
    <xf numFmtId="0" fontId="2" fillId="3" borderId="1" xfId="2" applyFont="1" applyFill="1" applyBorder="1" applyAlignment="1">
      <alignment horizontal="center" vertical="center"/>
    </xf>
    <xf numFmtId="0" fontId="2" fillId="3" borderId="4" xfId="2" applyFont="1" applyFill="1" applyBorder="1" applyAlignment="1">
      <alignment horizontal="center" vertical="center"/>
    </xf>
    <xf numFmtId="0" fontId="1" fillId="0" borderId="17" xfId="2" applyFont="1" applyBorder="1" applyAlignment="1">
      <alignment horizontal="center" vertical="center"/>
    </xf>
    <xf numFmtId="0" fontId="1" fillId="0" borderId="5" xfId="2" applyFont="1" applyBorder="1" applyAlignment="1">
      <alignment horizontal="center" vertical="center"/>
    </xf>
  </cellXfs>
  <cellStyles count="112">
    <cellStyle name="Обычный" xfId="0" builtinId="0"/>
    <cellStyle name="Обычный 2" xfId="1"/>
    <cellStyle name="Обычный 2 2" xfId="2"/>
    <cellStyle name="Обычный 2 2 10" xfId="3"/>
    <cellStyle name="Обычный 2 2 11" xfId="4"/>
    <cellStyle name="Обычный 2 2 2" xfId="5"/>
    <cellStyle name="Обычный 2 2 2 2" xfId="6"/>
    <cellStyle name="Обычный 2 2 2 2 2" xfId="7"/>
    <cellStyle name="Обычный 2 2 2 2 3" xfId="8"/>
    <cellStyle name="Обычный 2 2 2 2 4" xfId="9"/>
    <cellStyle name="Обычный 2 2 2 2 5" xfId="10"/>
    <cellStyle name="Обычный 2 2 2 2 6" xfId="11"/>
    <cellStyle name="Обычный 2 2 2 3" xfId="12"/>
    <cellStyle name="Обычный 2 2 2 4" xfId="13"/>
    <cellStyle name="Обычный 2 2 2 5" xfId="14"/>
    <cellStyle name="Обычный 2 2 2 6" xfId="15"/>
    <cellStyle name="Обычный 2 2 2 7" xfId="16"/>
    <cellStyle name="Обычный 2 2 3" xfId="17"/>
    <cellStyle name="Обычный 2 2 3 2" xfId="18"/>
    <cellStyle name="Обычный 2 2 3 2 2" xfId="19"/>
    <cellStyle name="Обычный 2 2 3 2 3" xfId="20"/>
    <cellStyle name="Обычный 2 2 3 2 4" xfId="21"/>
    <cellStyle name="Обычный 2 2 3 2 5" xfId="22"/>
    <cellStyle name="Обычный 2 2 3 2 6" xfId="23"/>
    <cellStyle name="Обычный 2 2 3 3" xfId="24"/>
    <cellStyle name="Обычный 2 2 3 4" xfId="25"/>
    <cellStyle name="Обычный 2 2 3 5" xfId="26"/>
    <cellStyle name="Обычный 2 2 3 6" xfId="27"/>
    <cellStyle name="Обычный 2 2 3 7" xfId="28"/>
    <cellStyle name="Обычный 2 2 4" xfId="29"/>
    <cellStyle name="Обычный 2 2 4 2" xfId="30"/>
    <cellStyle name="Обычный 2 2 4 2 2" xfId="31"/>
    <cellStyle name="Обычный 2 2 4 2 3" xfId="32"/>
    <cellStyle name="Обычный 2 2 4 2 4" xfId="33"/>
    <cellStyle name="Обычный 2 2 4 2 5" xfId="34"/>
    <cellStyle name="Обычный 2 2 4 2 6" xfId="35"/>
    <cellStyle name="Обычный 2 2 4 3" xfId="36"/>
    <cellStyle name="Обычный 2 2 4 4" xfId="37"/>
    <cellStyle name="Обычный 2 2 4 5" xfId="38"/>
    <cellStyle name="Обычный 2 2 4 6" xfId="39"/>
    <cellStyle name="Обычный 2 2 4 7" xfId="40"/>
    <cellStyle name="Обычный 2 2 5" xfId="41"/>
    <cellStyle name="Обычный 2 2 5 2" xfId="42"/>
    <cellStyle name="Обычный 2 2 5 3" xfId="43"/>
    <cellStyle name="Обычный 2 2 5 4" xfId="44"/>
    <cellStyle name="Обычный 2 2 5 5" xfId="45"/>
    <cellStyle name="Обычный 2 2 5 6" xfId="46"/>
    <cellStyle name="Обычный 2 2 6" xfId="47"/>
    <cellStyle name="Обычный 2 2 6 2" xfId="48"/>
    <cellStyle name="Обычный 2 2 6 3" xfId="49"/>
    <cellStyle name="Обычный 2 2 6 4" xfId="50"/>
    <cellStyle name="Обычный 2 2 6 5" xfId="51"/>
    <cellStyle name="Обычный 2 2 6 6" xfId="52"/>
    <cellStyle name="Обычный 2 2 7" xfId="53"/>
    <cellStyle name="Обычный 2 2 7 2" xfId="54"/>
    <cellStyle name="Обычный 2 2 8" xfId="55"/>
    <cellStyle name="Обычный 2 2 9" xfId="56"/>
    <cellStyle name="Обычный 2 2_30-ра" xfId="57"/>
    <cellStyle name="Обычный 3" xfId="58"/>
    <cellStyle name="Обычный 4" xfId="59"/>
    <cellStyle name="Обычный 4 10" xfId="60"/>
    <cellStyle name="Обычный 4 2" xfId="61"/>
    <cellStyle name="Обычный 4 2 2" xfId="62"/>
    <cellStyle name="Обычный 4 2 2 2" xfId="63"/>
    <cellStyle name="Обычный 4 2 2 3" xfId="64"/>
    <cellStyle name="Обычный 4 2 2 4" xfId="65"/>
    <cellStyle name="Обычный 4 2 2 5" xfId="66"/>
    <cellStyle name="Обычный 4 2 2 6" xfId="67"/>
    <cellStyle name="Обычный 4 2 3" xfId="68"/>
    <cellStyle name="Обычный 4 2 4" xfId="69"/>
    <cellStyle name="Обычный 4 2 5" xfId="70"/>
    <cellStyle name="Обычный 4 2 6" xfId="71"/>
    <cellStyle name="Обычный 4 2 7" xfId="72"/>
    <cellStyle name="Обычный 4 3" xfId="73"/>
    <cellStyle name="Обычный 4 3 2" xfId="74"/>
    <cellStyle name="Обычный 4 3 2 2" xfId="75"/>
    <cellStyle name="Обычный 4 3 2 3" xfId="76"/>
    <cellStyle name="Обычный 4 3 2 4" xfId="77"/>
    <cellStyle name="Обычный 4 3 2 5" xfId="78"/>
    <cellStyle name="Обычный 4 3 2 6" xfId="79"/>
    <cellStyle name="Обычный 4 3 3" xfId="80"/>
    <cellStyle name="Обычный 4 3 4" xfId="81"/>
    <cellStyle name="Обычный 4 3 5" xfId="82"/>
    <cellStyle name="Обычный 4 3 6" xfId="83"/>
    <cellStyle name="Обычный 4 3 7" xfId="84"/>
    <cellStyle name="Обычный 4 4" xfId="85"/>
    <cellStyle name="Обычный 4 4 2" xfId="86"/>
    <cellStyle name="Обычный 4 4 3" xfId="87"/>
    <cellStyle name="Обычный 4 4 4" xfId="88"/>
    <cellStyle name="Обычный 4 4 5" xfId="89"/>
    <cellStyle name="Обычный 4 4 6" xfId="90"/>
    <cellStyle name="Обычный 4 5" xfId="91"/>
    <cellStyle name="Обычный 4 5 2" xfId="92"/>
    <cellStyle name="Обычный 4 5 3" xfId="93"/>
    <cellStyle name="Обычный 4 5 4" xfId="94"/>
    <cellStyle name="Обычный 4 5 5" xfId="95"/>
    <cellStyle name="Обычный 4 5 6" xfId="96"/>
    <cellStyle name="Обычный 4 6" xfId="97"/>
    <cellStyle name="Обычный 4 7" xfId="98"/>
    <cellStyle name="Обычный 4 8" xfId="99"/>
    <cellStyle name="Обычный 4 9" xfId="100"/>
    <cellStyle name="Процентный 2" xfId="101"/>
    <cellStyle name="Процентный 2 2" xfId="102"/>
    <cellStyle name="Процентный 3" xfId="103"/>
    <cellStyle name="Процентный 4" xfId="104"/>
    <cellStyle name="Финансовый 2" xfId="105"/>
    <cellStyle name="Финансовый 2 2" xfId="106"/>
    <cellStyle name="Финансовый 3" xfId="107"/>
    <cellStyle name="Финансовый 3 2" xfId="108"/>
    <cellStyle name="Финансовый 4" xfId="109"/>
    <cellStyle name="Финансовый 5" xfId="110"/>
    <cellStyle name="Финансовый 6" xfId="11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T64"/>
  <sheetViews>
    <sheetView view="pageBreakPreview" topLeftCell="A8" zoomScaleNormal="43" zoomScaleSheetLayoutView="100" workbookViewId="0">
      <selection activeCell="C8" sqref="C8:E21"/>
    </sheetView>
  </sheetViews>
  <sheetFormatPr defaultRowHeight="18.75" outlineLevelCol="1" x14ac:dyDescent="0.3"/>
  <cols>
    <col min="1" max="1" width="7.28515625" style="27" customWidth="1"/>
    <col min="2" max="2" width="37.140625" customWidth="1"/>
    <col min="3" max="3" width="18.85546875" customWidth="1"/>
    <col min="4" max="4" width="17.85546875" customWidth="1"/>
    <col min="5" max="5" width="15" customWidth="1"/>
    <col min="6" max="6" width="11.85546875" customWidth="1"/>
    <col min="7" max="7" width="18.28515625" customWidth="1"/>
    <col min="8" max="8" width="17" customWidth="1"/>
    <col min="9" max="9" width="14" customWidth="1"/>
    <col min="10" max="10" width="15.85546875" customWidth="1"/>
    <col min="11" max="11" width="31.7109375" customWidth="1"/>
    <col min="12" max="12" width="11.140625" customWidth="1"/>
    <col min="13" max="13" width="10.85546875" customWidth="1"/>
    <col min="14" max="14" width="20.140625" customWidth="1"/>
    <col min="15" max="15" width="21.28515625" customWidth="1"/>
    <col min="16" max="16" width="35.7109375" customWidth="1"/>
    <col min="17" max="17" width="16.5703125" customWidth="1"/>
    <col min="19" max="19" width="9.5703125" hidden="1" customWidth="1" outlineLevel="1"/>
    <col min="20" max="20" width="9.140625" collapsed="1"/>
  </cols>
  <sheetData>
    <row r="1" spans="1:16" ht="12.75" customHeight="1" x14ac:dyDescent="0.35">
      <c r="C1" s="28"/>
      <c r="D1" s="28"/>
      <c r="F1" s="29"/>
      <c r="M1" s="69"/>
      <c r="P1" s="61" t="s">
        <v>59</v>
      </c>
    </row>
    <row r="2" spans="1:16" ht="18.75" customHeight="1" x14ac:dyDescent="0.25">
      <c r="A2" s="154" t="s">
        <v>66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</row>
    <row r="3" spans="1:16" ht="16.5" thickBot="1" x14ac:dyDescent="0.3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</row>
    <row r="4" spans="1:16" ht="15.75" customHeight="1" x14ac:dyDescent="0.25">
      <c r="A4" s="155" t="s">
        <v>0</v>
      </c>
      <c r="B4" s="157" t="s">
        <v>36</v>
      </c>
      <c r="C4" s="159" t="s">
        <v>60</v>
      </c>
      <c r="D4" s="160"/>
      <c r="E4" s="161"/>
      <c r="F4" s="162" t="s">
        <v>40</v>
      </c>
      <c r="G4" s="163"/>
      <c r="H4" s="163"/>
      <c r="I4" s="163"/>
      <c r="J4" s="164"/>
      <c r="K4" s="165" t="s">
        <v>45</v>
      </c>
      <c r="L4" s="165"/>
      <c r="M4" s="165"/>
      <c r="N4" s="165"/>
      <c r="O4" s="157" t="s">
        <v>48</v>
      </c>
      <c r="P4" s="166" t="s">
        <v>51</v>
      </c>
    </row>
    <row r="5" spans="1:16" ht="126" x14ac:dyDescent="0.25">
      <c r="A5" s="156"/>
      <c r="B5" s="158"/>
      <c r="C5" s="41" t="s">
        <v>61</v>
      </c>
      <c r="D5" s="41" t="s">
        <v>37</v>
      </c>
      <c r="E5" s="42" t="s">
        <v>38</v>
      </c>
      <c r="F5" s="42" t="s">
        <v>3</v>
      </c>
      <c r="G5" s="41" t="s">
        <v>62</v>
      </c>
      <c r="H5" s="41" t="s">
        <v>63</v>
      </c>
      <c r="I5" s="41" t="s">
        <v>42</v>
      </c>
      <c r="J5" s="41" t="s">
        <v>43</v>
      </c>
      <c r="K5" s="41" t="s">
        <v>49</v>
      </c>
      <c r="L5" s="43" t="s">
        <v>67</v>
      </c>
      <c r="M5" s="43" t="s">
        <v>68</v>
      </c>
      <c r="N5" s="43" t="s">
        <v>46</v>
      </c>
      <c r="O5" s="158"/>
      <c r="P5" s="167"/>
    </row>
    <row r="6" spans="1:16" ht="63" x14ac:dyDescent="0.25">
      <c r="A6" s="44"/>
      <c r="B6" s="41">
        <v>1</v>
      </c>
      <c r="C6" s="41">
        <v>2</v>
      </c>
      <c r="D6" s="41">
        <v>3</v>
      </c>
      <c r="E6" s="41" t="s">
        <v>39</v>
      </c>
      <c r="F6" s="41">
        <v>5</v>
      </c>
      <c r="G6" s="41">
        <v>6</v>
      </c>
      <c r="H6" s="41">
        <v>7</v>
      </c>
      <c r="I6" s="41" t="s">
        <v>41</v>
      </c>
      <c r="J6" s="41" t="s">
        <v>44</v>
      </c>
      <c r="K6" s="41">
        <v>10</v>
      </c>
      <c r="L6" s="41">
        <v>11</v>
      </c>
      <c r="M6" s="41">
        <v>12</v>
      </c>
      <c r="N6" s="41" t="s">
        <v>47</v>
      </c>
      <c r="O6" s="45" t="s">
        <v>56</v>
      </c>
      <c r="P6" s="46">
        <v>15</v>
      </c>
    </row>
    <row r="7" spans="1:16" ht="63" customHeight="1" x14ac:dyDescent="0.25">
      <c r="A7" s="116">
        <v>1</v>
      </c>
      <c r="B7" s="119" t="s">
        <v>69</v>
      </c>
      <c r="C7" s="59">
        <v>2</v>
      </c>
      <c r="D7" s="59">
        <v>2</v>
      </c>
      <c r="E7" s="63">
        <f>D7/C7*100</f>
        <v>100</v>
      </c>
      <c r="F7" s="40" t="s">
        <v>6</v>
      </c>
      <c r="G7" s="62">
        <f>SUM(G8:G19)</f>
        <v>157051</v>
      </c>
      <c r="H7" s="62">
        <f>SUM(H8:H19)</f>
        <v>147653.28800000003</v>
      </c>
      <c r="I7" s="62">
        <f t="shared" ref="I7:I19" si="0">H7/G7*100</f>
        <v>94.016139980006514</v>
      </c>
      <c r="J7" s="70">
        <f>E7/I7*100</f>
        <v>106.3647156980344</v>
      </c>
      <c r="K7" s="47" t="s">
        <v>70</v>
      </c>
      <c r="L7" s="43">
        <v>0.53900000000000003</v>
      </c>
      <c r="M7" s="43">
        <v>0.53900000000000003</v>
      </c>
      <c r="N7" s="66">
        <f>M7/L7*100</f>
        <v>100</v>
      </c>
      <c r="O7" s="148">
        <f>N21*J7/100</f>
        <v>106.3647156980344</v>
      </c>
      <c r="P7" s="125" t="s">
        <v>108</v>
      </c>
    </row>
    <row r="8" spans="1:16" ht="63" customHeight="1" x14ac:dyDescent="0.25">
      <c r="A8" s="117"/>
      <c r="B8" s="120"/>
      <c r="C8" s="128" t="s">
        <v>111</v>
      </c>
      <c r="D8" s="129"/>
      <c r="E8" s="130"/>
      <c r="F8" s="71" t="s">
        <v>53</v>
      </c>
      <c r="G8" s="72">
        <f>8161+18783+11295</f>
        <v>38239</v>
      </c>
      <c r="H8" s="72">
        <v>35190.908000000003</v>
      </c>
      <c r="I8" s="62">
        <f t="shared" si="0"/>
        <v>92.028839666309267</v>
      </c>
      <c r="J8" s="73"/>
      <c r="K8" s="74" t="s">
        <v>72</v>
      </c>
      <c r="L8" s="43">
        <v>0.71299999999999997</v>
      </c>
      <c r="M8" s="43">
        <v>0.71299999999999997</v>
      </c>
      <c r="N8" s="66">
        <f t="shared" ref="N8:N10" si="1">M8/L8*100</f>
        <v>100</v>
      </c>
      <c r="O8" s="149"/>
      <c r="P8" s="126"/>
    </row>
    <row r="9" spans="1:16" ht="78.75" x14ac:dyDescent="0.25">
      <c r="A9" s="117"/>
      <c r="B9" s="120"/>
      <c r="C9" s="131"/>
      <c r="D9" s="132"/>
      <c r="E9" s="133"/>
      <c r="F9" s="71" t="s">
        <v>52</v>
      </c>
      <c r="G9" s="72">
        <f>7178+7290+5983+5093+7284+1681+2655+3389+11873</f>
        <v>52426</v>
      </c>
      <c r="H9" s="72">
        <v>52893.3</v>
      </c>
      <c r="I9" s="62">
        <f t="shared" si="0"/>
        <v>100.89135161942548</v>
      </c>
      <c r="J9" s="73"/>
      <c r="K9" s="74" t="s">
        <v>73</v>
      </c>
      <c r="L9" s="43">
        <v>0.93</v>
      </c>
      <c r="M9" s="43">
        <v>0.93</v>
      </c>
      <c r="N9" s="66">
        <f>M9/L9*100</f>
        <v>100</v>
      </c>
      <c r="O9" s="149"/>
      <c r="P9" s="126"/>
    </row>
    <row r="10" spans="1:16" ht="63" x14ac:dyDescent="0.25">
      <c r="A10" s="117"/>
      <c r="B10" s="120"/>
      <c r="C10" s="131"/>
      <c r="D10" s="132"/>
      <c r="E10" s="133"/>
      <c r="F10" s="71" t="s">
        <v>54</v>
      </c>
      <c r="G10" s="72">
        <f>449+1032+378+384+315+268+383+88+139+178+114+1117+5350</f>
        <v>10195</v>
      </c>
      <c r="H10" s="72">
        <f>2783.86+1426.826</f>
        <v>4210.6859999999997</v>
      </c>
      <c r="I10" s="62">
        <f t="shared" si="0"/>
        <v>41.301481118195191</v>
      </c>
      <c r="J10" s="73"/>
      <c r="K10" s="74" t="s">
        <v>74</v>
      </c>
      <c r="L10" s="43">
        <v>0.67700000000000005</v>
      </c>
      <c r="M10" s="43">
        <v>0.67700000000000005</v>
      </c>
      <c r="N10" s="66">
        <f t="shared" si="1"/>
        <v>100</v>
      </c>
      <c r="O10" s="149"/>
      <c r="P10" s="126"/>
    </row>
    <row r="11" spans="1:16" ht="63" x14ac:dyDescent="0.25">
      <c r="A11" s="117"/>
      <c r="B11" s="120"/>
      <c r="C11" s="131"/>
      <c r="D11" s="132"/>
      <c r="E11" s="133"/>
      <c r="F11" s="75" t="s">
        <v>75</v>
      </c>
      <c r="G11" s="72"/>
      <c r="H11" s="72"/>
      <c r="I11" s="62" t="e">
        <f t="shared" si="0"/>
        <v>#DIV/0!</v>
      </c>
      <c r="J11" s="73"/>
      <c r="K11" s="74" t="s">
        <v>76</v>
      </c>
      <c r="L11" s="43">
        <v>0.627</v>
      </c>
      <c r="M11" s="43">
        <v>0.627</v>
      </c>
      <c r="N11" s="66">
        <f>M11/L11*100</f>
        <v>100</v>
      </c>
      <c r="O11" s="149"/>
      <c r="P11" s="126"/>
    </row>
    <row r="12" spans="1:16" ht="63" x14ac:dyDescent="0.25">
      <c r="A12" s="117"/>
      <c r="B12" s="120"/>
      <c r="C12" s="131"/>
      <c r="D12" s="132"/>
      <c r="E12" s="133"/>
      <c r="F12" s="71" t="s">
        <v>53</v>
      </c>
      <c r="G12" s="72">
        <v>45382</v>
      </c>
      <c r="H12" s="72">
        <v>45683.4</v>
      </c>
      <c r="I12" s="62">
        <f t="shared" si="0"/>
        <v>100.66413996738794</v>
      </c>
      <c r="J12" s="76"/>
      <c r="K12" s="77" t="s">
        <v>77</v>
      </c>
      <c r="L12" s="78">
        <v>0.28999999999999998</v>
      </c>
      <c r="M12" s="78">
        <v>0.28999999999999998</v>
      </c>
      <c r="N12" s="66">
        <f t="shared" ref="N12:N20" si="2">M12/L12*100</f>
        <v>100</v>
      </c>
      <c r="O12" s="149"/>
      <c r="P12" s="126"/>
    </row>
    <row r="13" spans="1:16" ht="94.5" x14ac:dyDescent="0.25">
      <c r="A13" s="117"/>
      <c r="B13" s="120"/>
      <c r="C13" s="131"/>
      <c r="D13" s="132"/>
      <c r="E13" s="133"/>
      <c r="F13" s="71" t="s">
        <v>52</v>
      </c>
      <c r="G13" s="72">
        <v>7899</v>
      </c>
      <c r="H13" s="72">
        <v>7108.2</v>
      </c>
      <c r="I13" s="62">
        <f t="shared" si="0"/>
        <v>89.988606152677548</v>
      </c>
      <c r="J13" s="76"/>
      <c r="K13" s="77" t="s">
        <v>78</v>
      </c>
      <c r="L13" s="65">
        <v>0.15529999999999999</v>
      </c>
      <c r="M13" s="65">
        <v>0.15529999999999999</v>
      </c>
      <c r="N13" s="66">
        <f t="shared" si="2"/>
        <v>100</v>
      </c>
      <c r="O13" s="149"/>
      <c r="P13" s="126"/>
    </row>
    <row r="14" spans="1:16" ht="94.5" x14ac:dyDescent="0.25">
      <c r="A14" s="117"/>
      <c r="B14" s="120"/>
      <c r="C14" s="131"/>
      <c r="D14" s="132"/>
      <c r="E14" s="133"/>
      <c r="F14" s="71" t="s">
        <v>54</v>
      </c>
      <c r="G14" s="72">
        <f>416+2494</f>
        <v>2910</v>
      </c>
      <c r="H14" s="72">
        <f>374.1+2192.694</f>
        <v>2566.7939999999999</v>
      </c>
      <c r="I14" s="62">
        <f t="shared" si="0"/>
        <v>88.205979381443285</v>
      </c>
      <c r="J14" s="76"/>
      <c r="K14" s="77" t="s">
        <v>79</v>
      </c>
      <c r="L14" s="65">
        <v>0.14396999999999999</v>
      </c>
      <c r="M14" s="65">
        <v>0.14396999999999999</v>
      </c>
      <c r="N14" s="66">
        <f t="shared" si="2"/>
        <v>100</v>
      </c>
      <c r="O14" s="149"/>
      <c r="P14" s="126"/>
    </row>
    <row r="15" spans="1:16" ht="63" x14ac:dyDescent="0.25">
      <c r="A15" s="117"/>
      <c r="B15" s="120"/>
      <c r="C15" s="131"/>
      <c r="D15" s="132"/>
      <c r="E15" s="133"/>
      <c r="F15" s="75" t="s">
        <v>75</v>
      </c>
      <c r="G15" s="72"/>
      <c r="H15" s="72"/>
      <c r="I15" s="62" t="e">
        <f t="shared" si="0"/>
        <v>#DIV/0!</v>
      </c>
      <c r="J15" s="76"/>
      <c r="K15" s="77" t="s">
        <v>80</v>
      </c>
      <c r="L15" s="65">
        <v>0.51600000000000001</v>
      </c>
      <c r="M15" s="65">
        <v>0.51600000000000001</v>
      </c>
      <c r="N15" s="66">
        <f t="shared" si="2"/>
        <v>100</v>
      </c>
      <c r="O15" s="149"/>
      <c r="P15" s="126"/>
    </row>
    <row r="16" spans="1:16" ht="78.75" x14ac:dyDescent="0.25">
      <c r="A16" s="117"/>
      <c r="B16" s="120"/>
      <c r="C16" s="131"/>
      <c r="D16" s="132"/>
      <c r="E16" s="133"/>
      <c r="F16" s="79" t="s">
        <v>53</v>
      </c>
      <c r="G16" s="72"/>
      <c r="H16" s="72"/>
      <c r="I16" s="62" t="e">
        <f t="shared" si="0"/>
        <v>#DIV/0!</v>
      </c>
      <c r="J16" s="76"/>
      <c r="K16" s="77" t="s">
        <v>81</v>
      </c>
      <c r="L16" s="65">
        <v>0.66200000000000003</v>
      </c>
      <c r="M16" s="65">
        <v>0.66200000000000003</v>
      </c>
      <c r="N16" s="66">
        <f t="shared" si="2"/>
        <v>100</v>
      </c>
      <c r="O16" s="149"/>
      <c r="P16" s="126"/>
    </row>
    <row r="17" spans="1:16" ht="94.5" x14ac:dyDescent="0.25">
      <c r="A17" s="117"/>
      <c r="B17" s="120"/>
      <c r="C17" s="131"/>
      <c r="D17" s="132"/>
      <c r="E17" s="133"/>
      <c r="F17" s="79" t="s">
        <v>52</v>
      </c>
      <c r="G17" s="72"/>
      <c r="H17" s="72"/>
      <c r="I17" s="62" t="e">
        <f t="shared" si="0"/>
        <v>#DIV/0!</v>
      </c>
      <c r="J17" s="76"/>
      <c r="K17" s="80" t="s">
        <v>82</v>
      </c>
      <c r="L17" s="65">
        <v>0.29699999999999999</v>
      </c>
      <c r="M17" s="65">
        <v>0.29699999999999999</v>
      </c>
      <c r="N17" s="66">
        <f t="shared" si="2"/>
        <v>100</v>
      </c>
      <c r="O17" s="149"/>
      <c r="P17" s="126"/>
    </row>
    <row r="18" spans="1:16" ht="94.5" x14ac:dyDescent="0.25">
      <c r="A18" s="117"/>
      <c r="B18" s="120"/>
      <c r="C18" s="131"/>
      <c r="D18" s="132"/>
      <c r="E18" s="133"/>
      <c r="F18" s="79" t="s">
        <v>54</v>
      </c>
      <c r="G18" s="72"/>
      <c r="H18" s="72"/>
      <c r="I18" s="62" t="e">
        <f t="shared" si="0"/>
        <v>#DIV/0!</v>
      </c>
      <c r="J18" s="76"/>
      <c r="K18" s="77" t="s">
        <v>83</v>
      </c>
      <c r="L18" s="65">
        <v>0.19800000000000001</v>
      </c>
      <c r="M18" s="65">
        <v>0.19800000000000001</v>
      </c>
      <c r="N18" s="66">
        <f t="shared" si="2"/>
        <v>100</v>
      </c>
      <c r="O18" s="149"/>
      <c r="P18" s="126"/>
    </row>
    <row r="19" spans="1:16" ht="94.5" x14ac:dyDescent="0.25">
      <c r="A19" s="117"/>
      <c r="B19" s="120"/>
      <c r="C19" s="131"/>
      <c r="D19" s="132"/>
      <c r="E19" s="133"/>
      <c r="F19" s="79" t="s">
        <v>75</v>
      </c>
      <c r="G19" s="72"/>
      <c r="H19" s="72"/>
      <c r="I19" s="62" t="e">
        <f t="shared" si="0"/>
        <v>#DIV/0!</v>
      </c>
      <c r="J19" s="76"/>
      <c r="K19" s="77" t="s">
        <v>84</v>
      </c>
      <c r="L19" s="65">
        <v>1.087</v>
      </c>
      <c r="M19" s="65">
        <v>1.087</v>
      </c>
      <c r="N19" s="66">
        <f t="shared" si="2"/>
        <v>100</v>
      </c>
      <c r="O19" s="149"/>
      <c r="P19" s="126"/>
    </row>
    <row r="20" spans="1:16" ht="63" x14ac:dyDescent="0.25">
      <c r="A20" s="117"/>
      <c r="B20" s="120"/>
      <c r="C20" s="131"/>
      <c r="D20" s="132"/>
      <c r="E20" s="133"/>
      <c r="F20" s="81"/>
      <c r="G20" s="81"/>
      <c r="H20" s="81"/>
      <c r="I20" s="62"/>
      <c r="J20" s="82"/>
      <c r="K20" s="77" t="s">
        <v>85</v>
      </c>
      <c r="L20" s="65">
        <v>0.53900000000000003</v>
      </c>
      <c r="M20" s="65">
        <v>0.53900000000000003</v>
      </c>
      <c r="N20" s="66">
        <f t="shared" si="2"/>
        <v>100</v>
      </c>
      <c r="O20" s="149"/>
      <c r="P20" s="126"/>
    </row>
    <row r="21" spans="1:16" ht="16.5" customHeight="1" thickBot="1" x14ac:dyDescent="0.3">
      <c r="A21" s="118"/>
      <c r="B21" s="121"/>
      <c r="C21" s="134"/>
      <c r="D21" s="135"/>
      <c r="E21" s="136"/>
      <c r="F21" s="81"/>
      <c r="G21" s="81"/>
      <c r="H21" s="81"/>
      <c r="I21" s="83"/>
      <c r="J21" s="84"/>
      <c r="K21" s="151" t="s">
        <v>50</v>
      </c>
      <c r="L21" s="152"/>
      <c r="M21" s="153"/>
      <c r="N21" s="60">
        <v>100</v>
      </c>
      <c r="O21" s="150"/>
      <c r="P21" s="127"/>
    </row>
    <row r="22" spans="1:16" ht="126" x14ac:dyDescent="0.25">
      <c r="A22" s="116">
        <v>2</v>
      </c>
      <c r="B22" s="119" t="s">
        <v>90</v>
      </c>
      <c r="C22" s="85">
        <v>8</v>
      </c>
      <c r="D22" s="85">
        <v>8</v>
      </c>
      <c r="E22" s="85">
        <f>D22/C22*100</f>
        <v>100</v>
      </c>
      <c r="F22" s="40" t="s">
        <v>6</v>
      </c>
      <c r="G22" s="86">
        <f>SUM(G23:G25)</f>
        <v>43708.129000000001</v>
      </c>
      <c r="H22" s="86">
        <f>SUM(H23:H25)</f>
        <v>43708.129000000001</v>
      </c>
      <c r="I22" s="86">
        <f>H22/G22*100</f>
        <v>100</v>
      </c>
      <c r="J22" s="67">
        <f>E22/I22*100</f>
        <v>100</v>
      </c>
      <c r="K22" s="87" t="s">
        <v>97</v>
      </c>
      <c r="L22" s="43">
        <v>8</v>
      </c>
      <c r="M22" s="68">
        <v>8</v>
      </c>
      <c r="N22" s="88">
        <f>M22/L22*100</f>
        <v>100</v>
      </c>
      <c r="O22" s="147">
        <f>N33*J22/100</f>
        <v>100</v>
      </c>
      <c r="P22" s="125" t="s">
        <v>71</v>
      </c>
    </row>
    <row r="23" spans="1:16" ht="36.75" x14ac:dyDescent="0.25">
      <c r="A23" s="117"/>
      <c r="B23" s="120"/>
      <c r="C23" s="128" t="s">
        <v>92</v>
      </c>
      <c r="D23" s="129"/>
      <c r="E23" s="130"/>
      <c r="F23" s="48" t="s">
        <v>53</v>
      </c>
      <c r="G23" s="89">
        <v>837.99</v>
      </c>
      <c r="H23" s="89">
        <v>837.99</v>
      </c>
      <c r="I23" s="86">
        <f>H23/G23*100</f>
        <v>100</v>
      </c>
      <c r="J23" s="67">
        <f>E23/I23*100</f>
        <v>0</v>
      </c>
      <c r="K23" s="74">
        <v>2</v>
      </c>
      <c r="L23" s="43"/>
      <c r="M23" s="90"/>
      <c r="N23" s="91" t="e">
        <f t="shared" ref="N23:N32" si="3">M23/L23*100</f>
        <v>#DIV/0!</v>
      </c>
      <c r="O23" s="141"/>
      <c r="P23" s="126"/>
    </row>
    <row r="24" spans="1:16" ht="36.75" x14ac:dyDescent="0.25">
      <c r="A24" s="117"/>
      <c r="B24" s="120"/>
      <c r="C24" s="131"/>
      <c r="D24" s="132"/>
      <c r="E24" s="133"/>
      <c r="F24" s="48" t="s">
        <v>52</v>
      </c>
      <c r="G24" s="89">
        <f>35000+6899.5-837.99</f>
        <v>41061.51</v>
      </c>
      <c r="H24" s="89">
        <f>35000+6899.5-837.99</f>
        <v>41061.51</v>
      </c>
      <c r="I24" s="86">
        <f>H24/G24*100</f>
        <v>100</v>
      </c>
      <c r="J24" s="67">
        <f>E24/I24*100</f>
        <v>0</v>
      </c>
      <c r="K24" s="74">
        <v>3</v>
      </c>
      <c r="L24" s="92"/>
      <c r="M24" s="90"/>
      <c r="N24" s="91" t="e">
        <f t="shared" si="3"/>
        <v>#DIV/0!</v>
      </c>
      <c r="O24" s="141"/>
      <c r="P24" s="126"/>
    </row>
    <row r="25" spans="1:16" ht="29.25" x14ac:dyDescent="0.25">
      <c r="A25" s="117"/>
      <c r="B25" s="120"/>
      <c r="C25" s="131"/>
      <c r="D25" s="132"/>
      <c r="E25" s="133"/>
      <c r="F25" s="48" t="s">
        <v>54</v>
      </c>
      <c r="G25" s="89">
        <f>1738.937+69.692</f>
        <v>1808.6289999999999</v>
      </c>
      <c r="H25" s="89">
        <f>1738.937+69.692</f>
        <v>1808.6289999999999</v>
      </c>
      <c r="I25" s="86">
        <f>H25/G25*100</f>
        <v>100</v>
      </c>
      <c r="J25" s="67">
        <f>E25/I25*100</f>
        <v>0</v>
      </c>
      <c r="K25" s="74">
        <v>4</v>
      </c>
      <c r="L25" s="92"/>
      <c r="M25" s="90"/>
      <c r="N25" s="91" t="e">
        <f t="shared" si="3"/>
        <v>#DIV/0!</v>
      </c>
      <c r="O25" s="141"/>
      <c r="P25" s="126"/>
    </row>
    <row r="26" spans="1:16" ht="41.25" x14ac:dyDescent="0.25">
      <c r="A26" s="117"/>
      <c r="B26" s="120"/>
      <c r="C26" s="131"/>
      <c r="D26" s="132"/>
      <c r="E26" s="133"/>
      <c r="F26" s="49" t="s">
        <v>55</v>
      </c>
      <c r="G26" s="89"/>
      <c r="H26" s="89"/>
      <c r="I26" s="86" t="e">
        <f>H26/G26*100</f>
        <v>#DIV/0!</v>
      </c>
      <c r="J26" s="67" t="e">
        <f>E26/I26*100</f>
        <v>#DIV/0!</v>
      </c>
      <c r="K26" s="74">
        <v>5</v>
      </c>
      <c r="L26" s="92"/>
      <c r="M26" s="90"/>
      <c r="N26" s="91" t="e">
        <f t="shared" si="3"/>
        <v>#DIV/0!</v>
      </c>
      <c r="O26" s="141"/>
      <c r="P26" s="126"/>
    </row>
    <row r="27" spans="1:16" ht="15.75" x14ac:dyDescent="0.25">
      <c r="A27" s="117"/>
      <c r="B27" s="120"/>
      <c r="C27" s="131"/>
      <c r="D27" s="132"/>
      <c r="E27" s="133"/>
      <c r="F27" s="50"/>
      <c r="G27" s="51"/>
      <c r="H27" s="51"/>
      <c r="I27" s="51"/>
      <c r="J27" s="52"/>
      <c r="K27" s="77">
        <v>6</v>
      </c>
      <c r="L27" s="81"/>
      <c r="M27" s="81"/>
      <c r="N27" s="91" t="e">
        <f t="shared" si="3"/>
        <v>#DIV/0!</v>
      </c>
      <c r="O27" s="141"/>
      <c r="P27" s="126"/>
    </row>
    <row r="28" spans="1:16" ht="15.75" x14ac:dyDescent="0.25">
      <c r="A28" s="117"/>
      <c r="B28" s="120"/>
      <c r="C28" s="131"/>
      <c r="D28" s="132"/>
      <c r="E28" s="133"/>
      <c r="F28" s="53"/>
      <c r="G28" s="54"/>
      <c r="H28" s="54"/>
      <c r="I28" s="54"/>
      <c r="J28" s="55"/>
      <c r="K28" s="77">
        <v>7</v>
      </c>
      <c r="L28" s="81"/>
      <c r="M28" s="81"/>
      <c r="N28" s="91" t="e">
        <f t="shared" si="3"/>
        <v>#DIV/0!</v>
      </c>
      <c r="O28" s="141"/>
      <c r="P28" s="126"/>
    </row>
    <row r="29" spans="1:16" ht="15.75" x14ac:dyDescent="0.25">
      <c r="A29" s="117"/>
      <c r="B29" s="120"/>
      <c r="C29" s="131"/>
      <c r="D29" s="132"/>
      <c r="E29" s="133"/>
      <c r="F29" s="53"/>
      <c r="G29" s="54"/>
      <c r="H29" s="54"/>
      <c r="I29" s="54"/>
      <c r="J29" s="55"/>
      <c r="K29" s="77">
        <v>8</v>
      </c>
      <c r="L29" s="81"/>
      <c r="M29" s="81"/>
      <c r="N29" s="91" t="e">
        <f t="shared" si="3"/>
        <v>#DIV/0!</v>
      </c>
      <c r="O29" s="141"/>
      <c r="P29" s="126"/>
    </row>
    <row r="30" spans="1:16" ht="15.75" x14ac:dyDescent="0.25">
      <c r="A30" s="117"/>
      <c r="B30" s="120"/>
      <c r="C30" s="131"/>
      <c r="D30" s="132"/>
      <c r="E30" s="133"/>
      <c r="F30" s="53"/>
      <c r="G30" s="54"/>
      <c r="H30" s="54"/>
      <c r="I30" s="54"/>
      <c r="J30" s="55"/>
      <c r="K30" s="77">
        <v>9</v>
      </c>
      <c r="L30" s="81"/>
      <c r="M30" s="81"/>
      <c r="N30" s="91" t="e">
        <f t="shared" si="3"/>
        <v>#DIV/0!</v>
      </c>
      <c r="O30" s="141"/>
      <c r="P30" s="126"/>
    </row>
    <row r="31" spans="1:16" ht="15.75" x14ac:dyDescent="0.25">
      <c r="A31" s="117"/>
      <c r="B31" s="120"/>
      <c r="C31" s="131"/>
      <c r="D31" s="132"/>
      <c r="E31" s="133"/>
      <c r="F31" s="53"/>
      <c r="G31" s="54"/>
      <c r="H31" s="54"/>
      <c r="I31" s="54"/>
      <c r="J31" s="55"/>
      <c r="K31" s="77">
        <v>10</v>
      </c>
      <c r="L31" s="81"/>
      <c r="M31" s="81"/>
      <c r="N31" s="91" t="e">
        <f t="shared" si="3"/>
        <v>#DIV/0!</v>
      </c>
      <c r="O31" s="141"/>
      <c r="P31" s="126"/>
    </row>
    <row r="32" spans="1:16" ht="15.75" x14ac:dyDescent="0.25">
      <c r="A32" s="117"/>
      <c r="B32" s="120"/>
      <c r="C32" s="131"/>
      <c r="D32" s="132"/>
      <c r="E32" s="133"/>
      <c r="F32" s="53"/>
      <c r="G32" s="54"/>
      <c r="H32" s="54"/>
      <c r="I32" s="54"/>
      <c r="J32" s="55"/>
      <c r="K32" s="93" t="s">
        <v>93</v>
      </c>
      <c r="L32" s="81"/>
      <c r="M32" s="81"/>
      <c r="N32" s="91" t="e">
        <f t="shared" si="3"/>
        <v>#DIV/0!</v>
      </c>
      <c r="O32" s="141"/>
      <c r="P32" s="126"/>
    </row>
    <row r="33" spans="1:16" ht="16.5" thickBot="1" x14ac:dyDescent="0.3">
      <c r="A33" s="118"/>
      <c r="B33" s="121"/>
      <c r="C33" s="134"/>
      <c r="D33" s="135"/>
      <c r="E33" s="136"/>
      <c r="F33" s="56"/>
      <c r="G33" s="57"/>
      <c r="H33" s="57"/>
      <c r="I33" s="57"/>
      <c r="J33" s="58"/>
      <c r="K33" s="137" t="s">
        <v>50</v>
      </c>
      <c r="L33" s="138"/>
      <c r="M33" s="139"/>
      <c r="N33" s="60">
        <v>100</v>
      </c>
      <c r="O33" s="142"/>
      <c r="P33" s="127"/>
    </row>
    <row r="34" spans="1:16" ht="15.75" x14ac:dyDescent="0.25">
      <c r="A34" s="116">
        <v>3</v>
      </c>
      <c r="B34" s="119" t="s">
        <v>98</v>
      </c>
      <c r="C34" s="85">
        <v>15</v>
      </c>
      <c r="D34" s="85">
        <v>15</v>
      </c>
      <c r="E34" s="85">
        <f>D34/C34*100</f>
        <v>100</v>
      </c>
      <c r="F34" s="40" t="s">
        <v>6</v>
      </c>
      <c r="G34" s="86">
        <f>SUM(G35:G37)</f>
        <v>151934.364</v>
      </c>
      <c r="H34" s="86">
        <f>SUM(H35:H37)</f>
        <v>151934.40000000002</v>
      </c>
      <c r="I34" s="86">
        <f>H34/G34*100</f>
        <v>100.00002369444216</v>
      </c>
      <c r="J34" s="94">
        <f>E34/I34*100</f>
        <v>99.99997630556345</v>
      </c>
      <c r="K34" s="95" t="s">
        <v>95</v>
      </c>
      <c r="L34" s="43">
        <v>3225.1</v>
      </c>
      <c r="M34" s="68">
        <v>3240.5</v>
      </c>
      <c r="N34" s="109">
        <f>M34/L34*100</f>
        <v>100.47750457350159</v>
      </c>
      <c r="O34" s="140">
        <f>N40*J34/100</f>
        <v>99.99997630556345</v>
      </c>
      <c r="P34" s="125" t="s">
        <v>71</v>
      </c>
    </row>
    <row r="35" spans="1:16" ht="36.75" x14ac:dyDescent="0.25">
      <c r="A35" s="117"/>
      <c r="B35" s="120"/>
      <c r="C35" s="128" t="s">
        <v>96</v>
      </c>
      <c r="D35" s="129"/>
      <c r="E35" s="130"/>
      <c r="F35" s="48" t="s">
        <v>53</v>
      </c>
      <c r="G35" s="89"/>
      <c r="H35" s="89"/>
      <c r="I35" s="86" t="e">
        <f>H35/G35*100</f>
        <v>#DIV/0!</v>
      </c>
      <c r="J35" s="67" t="e">
        <f>E35/I35*100</f>
        <v>#DIV/0!</v>
      </c>
      <c r="K35" s="74">
        <v>2</v>
      </c>
      <c r="L35" s="43"/>
      <c r="M35" s="90"/>
      <c r="N35" s="91" t="e">
        <f t="shared" ref="N35:N39" si="4">M35/L35*100</f>
        <v>#DIV/0!</v>
      </c>
      <c r="O35" s="141"/>
      <c r="P35" s="126"/>
    </row>
    <row r="36" spans="1:16" ht="36.75" x14ac:dyDescent="0.25">
      <c r="A36" s="117"/>
      <c r="B36" s="120"/>
      <c r="C36" s="131"/>
      <c r="D36" s="132"/>
      <c r="E36" s="133"/>
      <c r="F36" s="48" t="s">
        <v>52</v>
      </c>
      <c r="G36" s="89">
        <f>124585.7+27093.964</f>
        <v>151679.66399999999</v>
      </c>
      <c r="H36" s="89">
        <v>151679.70000000001</v>
      </c>
      <c r="I36" s="86">
        <f>H36/G36*100</f>
        <v>100.0000237342298</v>
      </c>
      <c r="J36" s="67">
        <f>E36/I36*100</f>
        <v>0</v>
      </c>
      <c r="K36" s="74">
        <v>3</v>
      </c>
      <c r="L36" s="92"/>
      <c r="M36" s="90"/>
      <c r="N36" s="91" t="e">
        <f t="shared" si="4"/>
        <v>#DIV/0!</v>
      </c>
      <c r="O36" s="141"/>
      <c r="P36" s="126"/>
    </row>
    <row r="37" spans="1:16" ht="29.25" x14ac:dyDescent="0.25">
      <c r="A37" s="117"/>
      <c r="B37" s="120"/>
      <c r="C37" s="131"/>
      <c r="D37" s="132"/>
      <c r="E37" s="133"/>
      <c r="F37" s="48" t="s">
        <v>54</v>
      </c>
      <c r="G37" s="89">
        <v>254.7</v>
      </c>
      <c r="H37" s="89">
        <v>254.7</v>
      </c>
      <c r="I37" s="86">
        <f>H37/G37*100</f>
        <v>100</v>
      </c>
      <c r="J37" s="67">
        <f>E37/I37*100</f>
        <v>0</v>
      </c>
      <c r="K37" s="74">
        <v>4</v>
      </c>
      <c r="L37" s="92"/>
      <c r="M37" s="90"/>
      <c r="N37" s="91" t="e">
        <f t="shared" si="4"/>
        <v>#DIV/0!</v>
      </c>
      <c r="O37" s="141"/>
      <c r="P37" s="126"/>
    </row>
    <row r="38" spans="1:16" ht="41.25" x14ac:dyDescent="0.25">
      <c r="A38" s="117"/>
      <c r="B38" s="120"/>
      <c r="C38" s="131"/>
      <c r="D38" s="132"/>
      <c r="E38" s="133"/>
      <c r="F38" s="49" t="s">
        <v>55</v>
      </c>
      <c r="G38" s="89"/>
      <c r="H38" s="89"/>
      <c r="I38" s="86" t="e">
        <f>H38/G38*100</f>
        <v>#DIV/0!</v>
      </c>
      <c r="J38" s="67" t="e">
        <f>E38/I38*100</f>
        <v>#DIV/0!</v>
      </c>
      <c r="K38" s="74">
        <v>5</v>
      </c>
      <c r="L38" s="92"/>
      <c r="M38" s="90"/>
      <c r="N38" s="91" t="e">
        <f t="shared" si="4"/>
        <v>#DIV/0!</v>
      </c>
      <c r="O38" s="141"/>
      <c r="P38" s="126"/>
    </row>
    <row r="39" spans="1:16" ht="15.75" x14ac:dyDescent="0.25">
      <c r="A39" s="117"/>
      <c r="B39" s="120"/>
      <c r="C39" s="131"/>
      <c r="D39" s="132"/>
      <c r="E39" s="133"/>
      <c r="F39" s="50"/>
      <c r="G39" s="51"/>
      <c r="H39" s="51"/>
      <c r="I39" s="51"/>
      <c r="J39" s="52"/>
      <c r="K39" s="77">
        <v>6</v>
      </c>
      <c r="L39" s="81"/>
      <c r="M39" s="81"/>
      <c r="N39" s="91" t="e">
        <f t="shared" si="4"/>
        <v>#DIV/0!</v>
      </c>
      <c r="O39" s="141"/>
      <c r="P39" s="126"/>
    </row>
    <row r="40" spans="1:16" ht="16.5" thickBot="1" x14ac:dyDescent="0.3">
      <c r="A40" s="118"/>
      <c r="B40" s="121"/>
      <c r="C40" s="134"/>
      <c r="D40" s="135"/>
      <c r="E40" s="136"/>
      <c r="F40" s="56"/>
      <c r="G40" s="57"/>
      <c r="H40" s="57"/>
      <c r="I40" s="57"/>
      <c r="J40" s="58"/>
      <c r="K40" s="137" t="s">
        <v>50</v>
      </c>
      <c r="L40" s="138"/>
      <c r="M40" s="139"/>
      <c r="N40" s="60">
        <v>100</v>
      </c>
      <c r="O40" s="142"/>
      <c r="P40" s="127"/>
    </row>
    <row r="41" spans="1:16" ht="173.25" x14ac:dyDescent="0.25">
      <c r="A41" s="143">
        <v>4</v>
      </c>
      <c r="B41" s="144" t="s">
        <v>99</v>
      </c>
      <c r="C41" s="85">
        <v>4</v>
      </c>
      <c r="D41" s="85">
        <v>4</v>
      </c>
      <c r="E41" s="85">
        <f>D41/C41*100</f>
        <v>100</v>
      </c>
      <c r="F41" s="40" t="s">
        <v>6</v>
      </c>
      <c r="G41" s="86">
        <f>SUM(G42:G44)</f>
        <v>26551.7</v>
      </c>
      <c r="H41" s="86">
        <f>SUM(H42:H44)</f>
        <v>26551.7</v>
      </c>
      <c r="I41" s="86">
        <f>H41/G41*100</f>
        <v>100</v>
      </c>
      <c r="J41" s="67">
        <f>E41/I41*100</f>
        <v>100</v>
      </c>
      <c r="K41" s="87" t="s">
        <v>110</v>
      </c>
      <c r="L41" s="43">
        <v>4</v>
      </c>
      <c r="M41" s="68">
        <v>4</v>
      </c>
      <c r="N41" s="88">
        <f>M41/L41*100</f>
        <v>100</v>
      </c>
      <c r="O41" s="145">
        <f>N52*J41/100</f>
        <v>100</v>
      </c>
      <c r="P41" s="146" t="s">
        <v>71</v>
      </c>
    </row>
    <row r="42" spans="1:16" ht="36.75" customHeight="1" x14ac:dyDescent="0.25">
      <c r="A42" s="117"/>
      <c r="B42" s="120"/>
      <c r="C42" s="128" t="s">
        <v>100</v>
      </c>
      <c r="D42" s="129"/>
      <c r="E42" s="130"/>
      <c r="F42" s="48" t="s">
        <v>53</v>
      </c>
      <c r="G42" s="89"/>
      <c r="H42" s="89"/>
      <c r="I42" s="86" t="e">
        <f>H42/G42*100</f>
        <v>#DIV/0!</v>
      </c>
      <c r="J42" s="67" t="e">
        <f>E42/I42*100</f>
        <v>#DIV/0!</v>
      </c>
      <c r="K42" s="74">
        <v>2</v>
      </c>
      <c r="L42" s="43"/>
      <c r="M42" s="90"/>
      <c r="N42" s="91" t="e">
        <f t="shared" ref="N42:N51" si="5">M42/L42*100</f>
        <v>#DIV/0!</v>
      </c>
      <c r="O42" s="141"/>
      <c r="P42" s="126"/>
    </row>
    <row r="43" spans="1:16" ht="36.75" x14ac:dyDescent="0.25">
      <c r="A43" s="117"/>
      <c r="B43" s="120"/>
      <c r="C43" s="131"/>
      <c r="D43" s="132"/>
      <c r="E43" s="133"/>
      <c r="F43" s="48" t="s">
        <v>52</v>
      </c>
      <c r="G43" s="89">
        <v>23100</v>
      </c>
      <c r="H43" s="89">
        <v>23100</v>
      </c>
      <c r="I43" s="86">
        <f>H43/G43*100</f>
        <v>100</v>
      </c>
      <c r="J43" s="67">
        <f>E43/I43*100</f>
        <v>0</v>
      </c>
      <c r="K43" s="74">
        <v>3</v>
      </c>
      <c r="L43" s="92"/>
      <c r="M43" s="90"/>
      <c r="N43" s="91" t="e">
        <f t="shared" si="5"/>
        <v>#DIV/0!</v>
      </c>
      <c r="O43" s="141"/>
      <c r="P43" s="126"/>
    </row>
    <row r="44" spans="1:16" ht="29.25" x14ac:dyDescent="0.25">
      <c r="A44" s="117"/>
      <c r="B44" s="120"/>
      <c r="C44" s="131"/>
      <c r="D44" s="132"/>
      <c r="E44" s="133"/>
      <c r="F44" s="48" t="s">
        <v>54</v>
      </c>
      <c r="G44" s="89">
        <v>3451.7</v>
      </c>
      <c r="H44" s="89">
        <v>3451.7</v>
      </c>
      <c r="I44" s="86">
        <f>H44/G44*100</f>
        <v>100</v>
      </c>
      <c r="J44" s="67">
        <f>E44/I44*100</f>
        <v>0</v>
      </c>
      <c r="K44" s="74">
        <v>4</v>
      </c>
      <c r="L44" s="92"/>
      <c r="M44" s="90"/>
      <c r="N44" s="91" t="e">
        <f t="shared" si="5"/>
        <v>#DIV/0!</v>
      </c>
      <c r="O44" s="141"/>
      <c r="P44" s="126"/>
    </row>
    <row r="45" spans="1:16" ht="41.25" x14ac:dyDescent="0.25">
      <c r="A45" s="117"/>
      <c r="B45" s="120"/>
      <c r="C45" s="131"/>
      <c r="D45" s="132"/>
      <c r="E45" s="133"/>
      <c r="F45" s="49" t="s">
        <v>55</v>
      </c>
      <c r="G45" s="89"/>
      <c r="H45" s="89"/>
      <c r="I45" s="86" t="e">
        <f>H45/G45*100</f>
        <v>#DIV/0!</v>
      </c>
      <c r="J45" s="67" t="e">
        <f>E45/I45*100</f>
        <v>#DIV/0!</v>
      </c>
      <c r="K45" s="74">
        <v>5</v>
      </c>
      <c r="L45" s="92"/>
      <c r="M45" s="90"/>
      <c r="N45" s="91" t="e">
        <f t="shared" si="5"/>
        <v>#DIV/0!</v>
      </c>
      <c r="O45" s="141"/>
      <c r="P45" s="126"/>
    </row>
    <row r="46" spans="1:16" ht="15.75" x14ac:dyDescent="0.25">
      <c r="A46" s="117"/>
      <c r="B46" s="120"/>
      <c r="C46" s="131"/>
      <c r="D46" s="132"/>
      <c r="E46" s="133"/>
      <c r="F46" s="50"/>
      <c r="G46" s="51"/>
      <c r="H46" s="51"/>
      <c r="I46" s="51"/>
      <c r="J46" s="52"/>
      <c r="K46" s="77">
        <v>6</v>
      </c>
      <c r="L46" s="81"/>
      <c r="M46" s="81"/>
      <c r="N46" s="91" t="e">
        <f t="shared" si="5"/>
        <v>#DIV/0!</v>
      </c>
      <c r="O46" s="141"/>
      <c r="P46" s="126"/>
    </row>
    <row r="47" spans="1:16" ht="15.75" x14ac:dyDescent="0.25">
      <c r="A47" s="117"/>
      <c r="B47" s="120"/>
      <c r="C47" s="131"/>
      <c r="D47" s="132"/>
      <c r="E47" s="133"/>
      <c r="F47" s="53"/>
      <c r="G47" s="54"/>
      <c r="H47" s="54"/>
      <c r="I47" s="54"/>
      <c r="J47" s="55"/>
      <c r="K47" s="77">
        <v>7</v>
      </c>
      <c r="L47" s="81"/>
      <c r="M47" s="81"/>
      <c r="N47" s="91" t="e">
        <f t="shared" si="5"/>
        <v>#DIV/0!</v>
      </c>
      <c r="O47" s="141"/>
      <c r="P47" s="126"/>
    </row>
    <row r="48" spans="1:16" ht="15.75" x14ac:dyDescent="0.25">
      <c r="A48" s="117"/>
      <c r="B48" s="120"/>
      <c r="C48" s="131"/>
      <c r="D48" s="132"/>
      <c r="E48" s="133"/>
      <c r="F48" s="53"/>
      <c r="G48" s="54"/>
      <c r="H48" s="54"/>
      <c r="I48" s="54"/>
      <c r="J48" s="55"/>
      <c r="K48" s="77">
        <v>8</v>
      </c>
      <c r="L48" s="81"/>
      <c r="M48" s="81"/>
      <c r="N48" s="91" t="e">
        <f t="shared" si="5"/>
        <v>#DIV/0!</v>
      </c>
      <c r="O48" s="141"/>
      <c r="P48" s="126"/>
    </row>
    <row r="49" spans="1:16" ht="15.75" x14ac:dyDescent="0.25">
      <c r="A49" s="117"/>
      <c r="B49" s="120"/>
      <c r="C49" s="131"/>
      <c r="D49" s="132"/>
      <c r="E49" s="133"/>
      <c r="F49" s="53"/>
      <c r="G49" s="54"/>
      <c r="H49" s="54"/>
      <c r="I49" s="54"/>
      <c r="J49" s="55"/>
      <c r="K49" s="77">
        <v>9</v>
      </c>
      <c r="L49" s="81"/>
      <c r="M49" s="81"/>
      <c r="N49" s="91" t="e">
        <f t="shared" si="5"/>
        <v>#DIV/0!</v>
      </c>
      <c r="O49" s="141"/>
      <c r="P49" s="126"/>
    </row>
    <row r="50" spans="1:16" ht="15.75" x14ac:dyDescent="0.25">
      <c r="A50" s="117"/>
      <c r="B50" s="120"/>
      <c r="C50" s="131"/>
      <c r="D50" s="132"/>
      <c r="E50" s="133"/>
      <c r="F50" s="53"/>
      <c r="G50" s="54"/>
      <c r="H50" s="54"/>
      <c r="I50" s="54"/>
      <c r="J50" s="55"/>
      <c r="K50" s="77">
        <v>10</v>
      </c>
      <c r="L50" s="81"/>
      <c r="M50" s="81"/>
      <c r="N50" s="91" t="e">
        <f t="shared" si="5"/>
        <v>#DIV/0!</v>
      </c>
      <c r="O50" s="141"/>
      <c r="P50" s="126"/>
    </row>
    <row r="51" spans="1:16" ht="15.75" x14ac:dyDescent="0.25">
      <c r="A51" s="117"/>
      <c r="B51" s="120"/>
      <c r="C51" s="131"/>
      <c r="D51" s="132"/>
      <c r="E51" s="133"/>
      <c r="F51" s="53"/>
      <c r="G51" s="54"/>
      <c r="H51" s="54"/>
      <c r="I51" s="54"/>
      <c r="J51" s="55"/>
      <c r="K51" s="93" t="s">
        <v>93</v>
      </c>
      <c r="L51" s="81"/>
      <c r="M51" s="81"/>
      <c r="N51" s="91" t="e">
        <f t="shared" si="5"/>
        <v>#DIV/0!</v>
      </c>
      <c r="O51" s="141"/>
      <c r="P51" s="126"/>
    </row>
    <row r="52" spans="1:16" ht="16.5" customHeight="1" thickBot="1" x14ac:dyDescent="0.3">
      <c r="A52" s="118"/>
      <c r="B52" s="121"/>
      <c r="C52" s="134"/>
      <c r="D52" s="135"/>
      <c r="E52" s="136"/>
      <c r="F52" s="56"/>
      <c r="G52" s="57"/>
      <c r="H52" s="57"/>
      <c r="I52" s="57"/>
      <c r="J52" s="58"/>
      <c r="K52" s="137" t="s">
        <v>50</v>
      </c>
      <c r="L52" s="138"/>
      <c r="M52" s="139"/>
      <c r="N52" s="60">
        <v>100</v>
      </c>
      <c r="O52" s="142"/>
      <c r="P52" s="127"/>
    </row>
    <row r="53" spans="1:16" ht="78.75" x14ac:dyDescent="0.25">
      <c r="A53" s="116">
        <v>2</v>
      </c>
      <c r="B53" s="119" t="s">
        <v>102</v>
      </c>
      <c r="C53" s="85">
        <v>2</v>
      </c>
      <c r="D53" s="85">
        <v>2</v>
      </c>
      <c r="E53" s="85">
        <f>D53/C53*100</f>
        <v>100</v>
      </c>
      <c r="F53" s="40" t="s">
        <v>6</v>
      </c>
      <c r="G53" s="86">
        <f>SUM(G54:G62)</f>
        <v>1519</v>
      </c>
      <c r="H53" s="86">
        <f>SUM(H54:H62)</f>
        <v>1518.8000000000002</v>
      </c>
      <c r="I53" s="86">
        <f t="shared" ref="I53:I61" si="6">H53/G53*100</f>
        <v>99.98683344305465</v>
      </c>
      <c r="J53" s="67">
        <f t="shared" ref="J53:J61" si="7">E53/I53*100</f>
        <v>100.01316829075586</v>
      </c>
      <c r="K53" s="87" t="s">
        <v>109</v>
      </c>
      <c r="L53" s="43">
        <v>446</v>
      </c>
      <c r="M53" s="114">
        <v>446</v>
      </c>
      <c r="N53" s="88">
        <f>M53/L53*100</f>
        <v>100</v>
      </c>
      <c r="O53" s="122">
        <f>N64*J53/100</f>
        <v>100.01316829075586</v>
      </c>
      <c r="P53" s="125" t="s">
        <v>71</v>
      </c>
    </row>
    <row r="54" spans="1:16" ht="36.75" x14ac:dyDescent="0.25">
      <c r="A54" s="117"/>
      <c r="B54" s="120"/>
      <c r="C54" s="128" t="s">
        <v>103</v>
      </c>
      <c r="D54" s="129"/>
      <c r="E54" s="130"/>
      <c r="F54" s="48" t="s">
        <v>53</v>
      </c>
      <c r="G54" s="89"/>
      <c r="H54" s="89"/>
      <c r="I54" s="86" t="e">
        <f t="shared" si="6"/>
        <v>#DIV/0!</v>
      </c>
      <c r="J54" s="67" t="e">
        <f t="shared" si="7"/>
        <v>#DIV/0!</v>
      </c>
      <c r="K54" s="87"/>
      <c r="L54" s="43"/>
      <c r="M54" s="114"/>
      <c r="N54" s="91" t="e">
        <f t="shared" ref="N54:N63" si="8">M54/L54*100</f>
        <v>#DIV/0!</v>
      </c>
      <c r="O54" s="123"/>
      <c r="P54" s="126"/>
    </row>
    <row r="55" spans="1:16" ht="36.75" x14ac:dyDescent="0.25">
      <c r="A55" s="117"/>
      <c r="B55" s="120"/>
      <c r="C55" s="131"/>
      <c r="D55" s="132"/>
      <c r="E55" s="133"/>
      <c r="F55" s="48" t="s">
        <v>52</v>
      </c>
      <c r="G55" s="89">
        <v>972.9</v>
      </c>
      <c r="H55" s="89">
        <v>972.7</v>
      </c>
      <c r="I55" s="86">
        <f t="shared" si="6"/>
        <v>99.979442902662157</v>
      </c>
      <c r="J55" s="67">
        <f t="shared" si="7"/>
        <v>0</v>
      </c>
      <c r="K55" s="74">
        <v>3</v>
      </c>
      <c r="L55" s="92"/>
      <c r="M55" s="90"/>
      <c r="N55" s="91" t="e">
        <f t="shared" si="8"/>
        <v>#DIV/0!</v>
      </c>
      <c r="O55" s="123"/>
      <c r="P55" s="126"/>
    </row>
    <row r="56" spans="1:16" ht="29.25" x14ac:dyDescent="0.25">
      <c r="A56" s="117"/>
      <c r="B56" s="120"/>
      <c r="C56" s="131"/>
      <c r="D56" s="132"/>
      <c r="E56" s="133"/>
      <c r="F56" s="48" t="s">
        <v>54</v>
      </c>
      <c r="G56" s="89">
        <v>153.4</v>
      </c>
      <c r="H56" s="89">
        <v>153.4</v>
      </c>
      <c r="I56" s="86">
        <f t="shared" si="6"/>
        <v>100</v>
      </c>
      <c r="J56" s="67">
        <f t="shared" si="7"/>
        <v>0</v>
      </c>
      <c r="K56" s="74">
        <v>4</v>
      </c>
      <c r="L56" s="92"/>
      <c r="M56" s="90"/>
      <c r="N56" s="91" t="e">
        <f t="shared" si="8"/>
        <v>#DIV/0!</v>
      </c>
      <c r="O56" s="123"/>
      <c r="P56" s="126"/>
    </row>
    <row r="57" spans="1:16" ht="41.25" x14ac:dyDescent="0.25">
      <c r="A57" s="117"/>
      <c r="B57" s="120"/>
      <c r="C57" s="131"/>
      <c r="D57" s="132"/>
      <c r="E57" s="133"/>
      <c r="F57" s="49" t="s">
        <v>55</v>
      </c>
      <c r="G57" s="89"/>
      <c r="H57" s="89"/>
      <c r="I57" s="86" t="e">
        <f t="shared" si="6"/>
        <v>#DIV/0!</v>
      </c>
      <c r="J57" s="67" t="e">
        <f t="shared" si="7"/>
        <v>#DIV/0!</v>
      </c>
      <c r="K57" s="74">
        <v>5</v>
      </c>
      <c r="L57" s="92"/>
      <c r="M57" s="90"/>
      <c r="N57" s="91" t="e">
        <f t="shared" si="8"/>
        <v>#DIV/0!</v>
      </c>
      <c r="O57" s="123"/>
      <c r="P57" s="126"/>
    </row>
    <row r="58" spans="1:16" ht="36.75" x14ac:dyDescent="0.25">
      <c r="A58" s="117"/>
      <c r="B58" s="120"/>
      <c r="C58" s="131"/>
      <c r="D58" s="132"/>
      <c r="E58" s="133"/>
      <c r="F58" s="48" t="s">
        <v>53</v>
      </c>
      <c r="G58" s="89"/>
      <c r="H58" s="89"/>
      <c r="I58" s="86" t="e">
        <f t="shared" si="6"/>
        <v>#DIV/0!</v>
      </c>
      <c r="J58" s="67" t="e">
        <f t="shared" si="7"/>
        <v>#DIV/0!</v>
      </c>
      <c r="K58" s="77">
        <v>6</v>
      </c>
      <c r="L58" s="81"/>
      <c r="M58" s="81"/>
      <c r="N58" s="91" t="e">
        <f t="shared" si="8"/>
        <v>#DIV/0!</v>
      </c>
      <c r="O58" s="123"/>
      <c r="P58" s="126"/>
    </row>
    <row r="59" spans="1:16" ht="36.75" x14ac:dyDescent="0.25">
      <c r="A59" s="117"/>
      <c r="B59" s="120"/>
      <c r="C59" s="131"/>
      <c r="D59" s="132"/>
      <c r="E59" s="133"/>
      <c r="F59" s="48" t="s">
        <v>52</v>
      </c>
      <c r="G59" s="89">
        <v>341.7</v>
      </c>
      <c r="H59" s="89">
        <v>341.7</v>
      </c>
      <c r="I59" s="86">
        <f t="shared" si="6"/>
        <v>100</v>
      </c>
      <c r="J59" s="67">
        <f t="shared" si="7"/>
        <v>0</v>
      </c>
      <c r="K59" s="77">
        <v>7</v>
      </c>
      <c r="L59" s="81"/>
      <c r="M59" s="81"/>
      <c r="N59" s="91" t="e">
        <f t="shared" si="8"/>
        <v>#DIV/0!</v>
      </c>
      <c r="O59" s="123"/>
      <c r="P59" s="126"/>
    </row>
    <row r="60" spans="1:16" ht="29.25" x14ac:dyDescent="0.25">
      <c r="A60" s="117"/>
      <c r="B60" s="120"/>
      <c r="C60" s="131"/>
      <c r="D60" s="132"/>
      <c r="E60" s="133"/>
      <c r="F60" s="48" t="s">
        <v>54</v>
      </c>
      <c r="G60" s="89">
        <v>51</v>
      </c>
      <c r="H60" s="89">
        <v>51</v>
      </c>
      <c r="I60" s="86">
        <f t="shared" si="6"/>
        <v>100</v>
      </c>
      <c r="J60" s="67">
        <f t="shared" si="7"/>
        <v>0</v>
      </c>
      <c r="K60" s="77">
        <v>8</v>
      </c>
      <c r="L60" s="81"/>
      <c r="M60" s="81"/>
      <c r="N60" s="91" t="e">
        <f t="shared" si="8"/>
        <v>#DIV/0!</v>
      </c>
      <c r="O60" s="123"/>
      <c r="P60" s="126"/>
    </row>
    <row r="61" spans="1:16" ht="41.25" x14ac:dyDescent="0.25">
      <c r="A61" s="117"/>
      <c r="B61" s="120"/>
      <c r="C61" s="131"/>
      <c r="D61" s="132"/>
      <c r="E61" s="133"/>
      <c r="F61" s="49" t="s">
        <v>55</v>
      </c>
      <c r="G61" s="89"/>
      <c r="H61" s="89"/>
      <c r="I61" s="86" t="e">
        <f t="shared" si="6"/>
        <v>#DIV/0!</v>
      </c>
      <c r="J61" s="67" t="e">
        <f t="shared" si="7"/>
        <v>#DIV/0!</v>
      </c>
      <c r="K61" s="77">
        <v>9</v>
      </c>
      <c r="L61" s="81"/>
      <c r="M61" s="81"/>
      <c r="N61" s="91" t="e">
        <f t="shared" si="8"/>
        <v>#DIV/0!</v>
      </c>
      <c r="O61" s="123"/>
      <c r="P61" s="126"/>
    </row>
    <row r="62" spans="1:16" ht="15.75" x14ac:dyDescent="0.25">
      <c r="A62" s="117"/>
      <c r="B62" s="120"/>
      <c r="C62" s="131"/>
      <c r="D62" s="132"/>
      <c r="E62" s="133"/>
      <c r="F62" s="53"/>
      <c r="G62" s="54"/>
      <c r="H62" s="54"/>
      <c r="I62" s="54"/>
      <c r="J62" s="55"/>
      <c r="K62" s="77">
        <v>10</v>
      </c>
      <c r="L62" s="81"/>
      <c r="M62" s="81"/>
      <c r="N62" s="91" t="e">
        <f t="shared" si="8"/>
        <v>#DIV/0!</v>
      </c>
      <c r="O62" s="123"/>
      <c r="P62" s="126"/>
    </row>
    <row r="63" spans="1:16" ht="15.75" x14ac:dyDescent="0.25">
      <c r="A63" s="117"/>
      <c r="B63" s="120"/>
      <c r="C63" s="131"/>
      <c r="D63" s="132"/>
      <c r="E63" s="133"/>
      <c r="F63" s="53"/>
      <c r="G63" s="54"/>
      <c r="H63" s="54"/>
      <c r="I63" s="54"/>
      <c r="J63" s="55"/>
      <c r="K63" s="93" t="s">
        <v>93</v>
      </c>
      <c r="L63" s="81"/>
      <c r="M63" s="81"/>
      <c r="N63" s="91" t="e">
        <f t="shared" si="8"/>
        <v>#DIV/0!</v>
      </c>
      <c r="O63" s="123"/>
      <c r="P63" s="126"/>
    </row>
    <row r="64" spans="1:16" ht="16.5" thickBot="1" x14ac:dyDescent="0.3">
      <c r="A64" s="118"/>
      <c r="B64" s="121"/>
      <c r="C64" s="134"/>
      <c r="D64" s="135"/>
      <c r="E64" s="136"/>
      <c r="F64" s="56"/>
      <c r="G64" s="57"/>
      <c r="H64" s="57"/>
      <c r="I64" s="57"/>
      <c r="J64" s="58"/>
      <c r="K64" s="137" t="s">
        <v>50</v>
      </c>
      <c r="L64" s="138"/>
      <c r="M64" s="139"/>
      <c r="N64" s="60">
        <v>100</v>
      </c>
      <c r="O64" s="124"/>
      <c r="P64" s="127"/>
    </row>
  </sheetData>
  <mergeCells count="38">
    <mergeCell ref="A2:P2"/>
    <mergeCell ref="A4:A5"/>
    <mergeCell ref="B4:B5"/>
    <mergeCell ref="C4:E4"/>
    <mergeCell ref="F4:J4"/>
    <mergeCell ref="K4:N4"/>
    <mergeCell ref="O4:O5"/>
    <mergeCell ref="P4:P5"/>
    <mergeCell ref="A7:A21"/>
    <mergeCell ref="B7:B21"/>
    <mergeCell ref="O7:O21"/>
    <mergeCell ref="P7:P21"/>
    <mergeCell ref="C8:E21"/>
    <mergeCell ref="K21:M21"/>
    <mergeCell ref="A22:A33"/>
    <mergeCell ref="B22:B33"/>
    <mergeCell ref="O22:O33"/>
    <mergeCell ref="P22:P33"/>
    <mergeCell ref="C23:E33"/>
    <mergeCell ref="K33:M33"/>
    <mergeCell ref="A41:A52"/>
    <mergeCell ref="B41:B52"/>
    <mergeCell ref="O41:O52"/>
    <mergeCell ref="P41:P52"/>
    <mergeCell ref="C42:E52"/>
    <mergeCell ref="K52:M52"/>
    <mergeCell ref="A34:A40"/>
    <mergeCell ref="B34:B40"/>
    <mergeCell ref="O34:O40"/>
    <mergeCell ref="P34:P40"/>
    <mergeCell ref="C35:E40"/>
    <mergeCell ref="K40:M40"/>
    <mergeCell ref="A53:A64"/>
    <mergeCell ref="B53:B64"/>
    <mergeCell ref="O53:O64"/>
    <mergeCell ref="P53:P64"/>
    <mergeCell ref="C54:E64"/>
    <mergeCell ref="K64:M64"/>
  </mergeCells>
  <phoneticPr fontId="0" type="noConversion"/>
  <pageMargins left="0.19685039370078741" right="0.19685039370078741" top="0.59055118110236227" bottom="0.19685039370078741" header="0" footer="0"/>
  <pageSetup paperSize="9" scale="1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DZ24"/>
  <sheetViews>
    <sheetView tabSelected="1" view="pageBreakPreview" topLeftCell="A7" zoomScale="62" zoomScaleNormal="43" zoomScaleSheetLayoutView="62" workbookViewId="0">
      <selection activeCell="C8" sqref="C8:E21"/>
    </sheetView>
  </sheetViews>
  <sheetFormatPr defaultRowHeight="18.75" outlineLevelCol="1" x14ac:dyDescent="0.3"/>
  <cols>
    <col min="1" max="1" width="7.28515625" style="27" customWidth="1"/>
    <col min="2" max="2" width="37.140625" customWidth="1"/>
    <col min="3" max="3" width="18.85546875" customWidth="1"/>
    <col min="4" max="4" width="17.85546875" customWidth="1"/>
    <col min="5" max="5" width="15" customWidth="1"/>
    <col min="6" max="6" width="11.85546875" customWidth="1"/>
    <col min="7" max="7" width="18.28515625" customWidth="1"/>
    <col min="8" max="8" width="17" customWidth="1"/>
    <col min="9" max="9" width="14" customWidth="1"/>
    <col min="10" max="10" width="15.85546875" customWidth="1"/>
    <col min="11" max="11" width="31.7109375" customWidth="1"/>
    <col min="12" max="12" width="11.140625" customWidth="1"/>
    <col min="13" max="13" width="10.85546875" customWidth="1"/>
    <col min="14" max="14" width="20.140625" customWidth="1"/>
    <col min="15" max="15" width="21.28515625" customWidth="1"/>
    <col min="16" max="16" width="35.7109375" customWidth="1"/>
    <col min="17" max="17" width="16.5703125" customWidth="1"/>
    <col min="19" max="19" width="9.5703125" hidden="1" customWidth="1" outlineLevel="1"/>
    <col min="20" max="20" width="9.140625" collapsed="1"/>
  </cols>
  <sheetData>
    <row r="1" spans="1:130" ht="23.45" customHeight="1" x14ac:dyDescent="0.35">
      <c r="C1" s="28"/>
      <c r="D1" s="28"/>
      <c r="F1" s="29"/>
      <c r="M1" s="69"/>
      <c r="P1" s="61" t="s">
        <v>59</v>
      </c>
    </row>
    <row r="2" spans="1:130" s="30" customFormat="1" ht="40.5" customHeight="1" x14ac:dyDescent="0.25">
      <c r="A2" s="154" t="s">
        <v>66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</row>
    <row r="3" spans="1:130" s="30" customFormat="1" ht="23.45" customHeight="1" thickBot="1" x14ac:dyDescent="0.3">
      <c r="Q3" s="31"/>
      <c r="R3" s="31"/>
    </row>
    <row r="4" spans="1:130" s="32" customFormat="1" ht="57" customHeight="1" x14ac:dyDescent="0.25">
      <c r="A4" s="168" t="s">
        <v>0</v>
      </c>
      <c r="B4" s="157" t="s">
        <v>36</v>
      </c>
      <c r="C4" s="159" t="s">
        <v>60</v>
      </c>
      <c r="D4" s="160"/>
      <c r="E4" s="161"/>
      <c r="F4" s="162" t="s">
        <v>40</v>
      </c>
      <c r="G4" s="163"/>
      <c r="H4" s="163"/>
      <c r="I4" s="163"/>
      <c r="J4" s="164"/>
      <c r="K4" s="165" t="s">
        <v>45</v>
      </c>
      <c r="L4" s="165"/>
      <c r="M4" s="165"/>
      <c r="N4" s="165"/>
      <c r="O4" s="157" t="s">
        <v>48</v>
      </c>
      <c r="P4" s="166" t="s">
        <v>51</v>
      </c>
      <c r="Q4" s="33"/>
      <c r="R4" s="33"/>
    </row>
    <row r="5" spans="1:130" s="32" customFormat="1" ht="168" customHeight="1" x14ac:dyDescent="0.25">
      <c r="A5" s="169"/>
      <c r="B5" s="158"/>
      <c r="C5" s="41" t="s">
        <v>61</v>
      </c>
      <c r="D5" s="41" t="s">
        <v>37</v>
      </c>
      <c r="E5" s="42" t="s">
        <v>38</v>
      </c>
      <c r="F5" s="42" t="s">
        <v>3</v>
      </c>
      <c r="G5" s="41" t="s">
        <v>62</v>
      </c>
      <c r="H5" s="41" t="s">
        <v>63</v>
      </c>
      <c r="I5" s="41" t="s">
        <v>42</v>
      </c>
      <c r="J5" s="41" t="s">
        <v>43</v>
      </c>
      <c r="K5" s="41" t="s">
        <v>49</v>
      </c>
      <c r="L5" s="43" t="s">
        <v>105</v>
      </c>
      <c r="M5" s="43" t="s">
        <v>106</v>
      </c>
      <c r="N5" s="43" t="s">
        <v>46</v>
      </c>
      <c r="O5" s="158"/>
      <c r="P5" s="167"/>
      <c r="Q5" s="33"/>
      <c r="R5" s="33"/>
    </row>
    <row r="6" spans="1:130" s="26" customFormat="1" ht="63" x14ac:dyDescent="0.25">
      <c r="A6" s="44"/>
      <c r="B6" s="41">
        <v>1</v>
      </c>
      <c r="C6" s="41">
        <v>2</v>
      </c>
      <c r="D6" s="41">
        <v>3</v>
      </c>
      <c r="E6" s="41" t="s">
        <v>39</v>
      </c>
      <c r="F6" s="41">
        <v>5</v>
      </c>
      <c r="G6" s="41">
        <v>6</v>
      </c>
      <c r="H6" s="41">
        <v>7</v>
      </c>
      <c r="I6" s="41" t="s">
        <v>41</v>
      </c>
      <c r="J6" s="41" t="s">
        <v>44</v>
      </c>
      <c r="K6" s="41">
        <v>10</v>
      </c>
      <c r="L6" s="41">
        <v>11</v>
      </c>
      <c r="M6" s="41">
        <v>12</v>
      </c>
      <c r="N6" s="41" t="s">
        <v>47</v>
      </c>
      <c r="O6" s="45" t="s">
        <v>56</v>
      </c>
      <c r="P6" s="46">
        <v>15</v>
      </c>
      <c r="Q6" s="39"/>
      <c r="R6" s="39"/>
      <c r="S6" s="39"/>
      <c r="T6" s="39"/>
      <c r="U6" s="39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  <c r="DE6" s="36"/>
      <c r="DF6" s="36"/>
      <c r="DG6" s="36"/>
      <c r="DH6" s="36"/>
      <c r="DI6" s="36"/>
      <c r="DJ6" s="36"/>
      <c r="DK6" s="36"/>
      <c r="DL6" s="36"/>
      <c r="DM6" s="36"/>
      <c r="DN6" s="36"/>
      <c r="DO6" s="36"/>
      <c r="DP6" s="36"/>
      <c r="DQ6" s="36"/>
      <c r="DR6" s="36"/>
      <c r="DS6" s="36"/>
      <c r="DT6" s="36"/>
      <c r="DU6" s="36"/>
      <c r="DV6" s="36"/>
      <c r="DW6" s="36"/>
      <c r="DX6" s="36"/>
      <c r="DY6" s="36"/>
      <c r="DZ6" s="35"/>
    </row>
    <row r="7" spans="1:130" s="32" customFormat="1" ht="57" customHeight="1" x14ac:dyDescent="0.25">
      <c r="A7" s="116">
        <v>1</v>
      </c>
      <c r="B7" s="119" t="s">
        <v>69</v>
      </c>
      <c r="C7" s="59">
        <v>2</v>
      </c>
      <c r="D7" s="59">
        <v>2</v>
      </c>
      <c r="E7" s="63">
        <f>D7/C7*100</f>
        <v>100</v>
      </c>
      <c r="F7" s="40" t="s">
        <v>6</v>
      </c>
      <c r="G7" s="62">
        <f>SUM(G8:G19)</f>
        <v>157051</v>
      </c>
      <c r="H7" s="62">
        <f>SUM(H8:H19)</f>
        <v>147653.28800000003</v>
      </c>
      <c r="I7" s="62">
        <f t="shared" ref="I7:I19" si="0">H7/G7*100</f>
        <v>94.016139980006514</v>
      </c>
      <c r="J7" s="70">
        <f>E7/I7*100</f>
        <v>106.3647156980344</v>
      </c>
      <c r="K7" s="47" t="s">
        <v>70</v>
      </c>
      <c r="L7" s="43">
        <v>0.53900000000000003</v>
      </c>
      <c r="M7" s="43">
        <v>0.53900000000000003</v>
      </c>
      <c r="N7" s="66">
        <f>M7/L7*100</f>
        <v>100</v>
      </c>
      <c r="O7" s="148">
        <f>N21*J7/100</f>
        <v>106.3647156980344</v>
      </c>
      <c r="P7" s="125" t="s">
        <v>108</v>
      </c>
      <c r="Q7" s="37"/>
      <c r="R7" s="37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8"/>
      <c r="CS7" s="38"/>
      <c r="CT7" s="38"/>
      <c r="CU7" s="38"/>
      <c r="CV7" s="38"/>
      <c r="CW7" s="38"/>
      <c r="CX7" s="38"/>
      <c r="CY7" s="38"/>
      <c r="CZ7" s="38"/>
      <c r="DA7" s="38"/>
      <c r="DB7" s="38"/>
      <c r="DC7" s="38"/>
      <c r="DD7" s="38"/>
      <c r="DE7" s="38"/>
      <c r="DF7" s="38"/>
      <c r="DG7" s="38"/>
      <c r="DH7" s="38"/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</row>
    <row r="8" spans="1:130" s="32" customFormat="1" ht="75" customHeight="1" x14ac:dyDescent="0.25">
      <c r="A8" s="117"/>
      <c r="B8" s="120"/>
      <c r="C8" s="128" t="s">
        <v>112</v>
      </c>
      <c r="D8" s="129"/>
      <c r="E8" s="130"/>
      <c r="F8" s="71" t="s">
        <v>53</v>
      </c>
      <c r="G8" s="72">
        <f>8161+18783+11295</f>
        <v>38239</v>
      </c>
      <c r="H8" s="72">
        <v>35190.908000000003</v>
      </c>
      <c r="I8" s="62">
        <f t="shared" si="0"/>
        <v>92.028839666309267</v>
      </c>
      <c r="J8" s="73"/>
      <c r="K8" s="74" t="s">
        <v>72</v>
      </c>
      <c r="L8" s="43">
        <v>0.71299999999999997</v>
      </c>
      <c r="M8" s="43">
        <v>0.71299999999999997</v>
      </c>
      <c r="N8" s="66">
        <f t="shared" ref="N8:N10" si="1">M8/L8*100</f>
        <v>100</v>
      </c>
      <c r="O8" s="149"/>
      <c r="P8" s="126"/>
      <c r="Q8" s="33"/>
      <c r="R8" s="33"/>
    </row>
    <row r="9" spans="1:130" s="32" customFormat="1" ht="68.25" customHeight="1" x14ac:dyDescent="0.25">
      <c r="A9" s="117"/>
      <c r="B9" s="120"/>
      <c r="C9" s="131"/>
      <c r="D9" s="132"/>
      <c r="E9" s="133"/>
      <c r="F9" s="71" t="s">
        <v>52</v>
      </c>
      <c r="G9" s="72">
        <f>7178+7290+5983+5093+7284+1681+2655+3389+11873</f>
        <v>52426</v>
      </c>
      <c r="H9" s="72">
        <v>52893.3</v>
      </c>
      <c r="I9" s="62">
        <f t="shared" si="0"/>
        <v>100.89135161942548</v>
      </c>
      <c r="J9" s="73"/>
      <c r="K9" s="74" t="s">
        <v>73</v>
      </c>
      <c r="L9" s="43">
        <v>0.93</v>
      </c>
      <c r="M9" s="43">
        <v>0.93</v>
      </c>
      <c r="N9" s="66">
        <f>M9/L9*100</f>
        <v>100</v>
      </c>
      <c r="O9" s="149"/>
      <c r="P9" s="126"/>
      <c r="Q9" s="33"/>
      <c r="R9" s="33"/>
    </row>
    <row r="10" spans="1:130" s="32" customFormat="1" ht="61.5" customHeight="1" x14ac:dyDescent="0.25">
      <c r="A10" s="117"/>
      <c r="B10" s="120"/>
      <c r="C10" s="131"/>
      <c r="D10" s="132"/>
      <c r="E10" s="133"/>
      <c r="F10" s="71" t="s">
        <v>54</v>
      </c>
      <c r="G10" s="72">
        <f>449+1032+378+384+315+268+383+88+139+178+114+1117+5350</f>
        <v>10195</v>
      </c>
      <c r="H10" s="72">
        <f>2783.86+1426.826</f>
        <v>4210.6859999999997</v>
      </c>
      <c r="I10" s="62">
        <f t="shared" si="0"/>
        <v>41.301481118195191</v>
      </c>
      <c r="J10" s="73"/>
      <c r="K10" s="74" t="s">
        <v>74</v>
      </c>
      <c r="L10" s="43">
        <v>0.67700000000000005</v>
      </c>
      <c r="M10" s="43">
        <v>0.67700000000000005</v>
      </c>
      <c r="N10" s="66">
        <f t="shared" si="1"/>
        <v>100</v>
      </c>
      <c r="O10" s="149"/>
      <c r="P10" s="126"/>
      <c r="Q10" s="33"/>
      <c r="R10" s="33"/>
    </row>
    <row r="11" spans="1:130" s="32" customFormat="1" ht="82.5" customHeight="1" x14ac:dyDescent="0.25">
      <c r="A11" s="117"/>
      <c r="B11" s="120"/>
      <c r="C11" s="131"/>
      <c r="D11" s="132"/>
      <c r="E11" s="133"/>
      <c r="F11" s="75" t="s">
        <v>75</v>
      </c>
      <c r="G11" s="72"/>
      <c r="H11" s="72"/>
      <c r="I11" s="62" t="e">
        <f t="shared" si="0"/>
        <v>#DIV/0!</v>
      </c>
      <c r="J11" s="73"/>
      <c r="K11" s="74" t="s">
        <v>76</v>
      </c>
      <c r="L11" s="43">
        <v>0.627</v>
      </c>
      <c r="M11" s="43">
        <v>0.627</v>
      </c>
      <c r="N11" s="66">
        <f>M11/L11*100</f>
        <v>100</v>
      </c>
      <c r="O11" s="149"/>
      <c r="P11" s="126"/>
      <c r="Q11" s="34"/>
      <c r="R11" s="33"/>
    </row>
    <row r="12" spans="1:130" ht="71.25" customHeight="1" x14ac:dyDescent="0.25">
      <c r="A12" s="117"/>
      <c r="B12" s="120"/>
      <c r="C12" s="131"/>
      <c r="D12" s="132"/>
      <c r="E12" s="133"/>
      <c r="F12" s="71" t="s">
        <v>53</v>
      </c>
      <c r="G12" s="72">
        <v>45382</v>
      </c>
      <c r="H12" s="72">
        <v>45683.4</v>
      </c>
      <c r="I12" s="62">
        <f t="shared" si="0"/>
        <v>100.66413996738794</v>
      </c>
      <c r="J12" s="76"/>
      <c r="K12" s="77" t="s">
        <v>77</v>
      </c>
      <c r="L12" s="78">
        <v>0.28999999999999998</v>
      </c>
      <c r="M12" s="78">
        <v>0.28999999999999998</v>
      </c>
      <c r="N12" s="66">
        <f t="shared" ref="N12:N20" si="2">M12/L12*100</f>
        <v>100</v>
      </c>
      <c r="O12" s="149"/>
      <c r="P12" s="126"/>
    </row>
    <row r="13" spans="1:130" ht="66.75" customHeight="1" x14ac:dyDescent="0.25">
      <c r="A13" s="117"/>
      <c r="B13" s="120"/>
      <c r="C13" s="131"/>
      <c r="D13" s="132"/>
      <c r="E13" s="133"/>
      <c r="F13" s="71" t="s">
        <v>52</v>
      </c>
      <c r="G13" s="72">
        <v>7899</v>
      </c>
      <c r="H13" s="72">
        <v>7108.2</v>
      </c>
      <c r="I13" s="62">
        <f t="shared" si="0"/>
        <v>89.988606152677548</v>
      </c>
      <c r="J13" s="76"/>
      <c r="K13" s="77" t="s">
        <v>78</v>
      </c>
      <c r="L13" s="65">
        <v>0.15529999999999999</v>
      </c>
      <c r="M13" s="65">
        <v>0.15529999999999999</v>
      </c>
      <c r="N13" s="66">
        <f t="shared" si="2"/>
        <v>100</v>
      </c>
      <c r="O13" s="149"/>
      <c r="P13" s="126"/>
    </row>
    <row r="14" spans="1:130" ht="63.75" customHeight="1" x14ac:dyDescent="0.25">
      <c r="A14" s="117"/>
      <c r="B14" s="120"/>
      <c r="C14" s="131"/>
      <c r="D14" s="132"/>
      <c r="E14" s="133"/>
      <c r="F14" s="71" t="s">
        <v>54</v>
      </c>
      <c r="G14" s="72">
        <f>416+2494</f>
        <v>2910</v>
      </c>
      <c r="H14" s="72">
        <f>374.1+2192.694</f>
        <v>2566.7939999999999</v>
      </c>
      <c r="I14" s="62">
        <f t="shared" si="0"/>
        <v>88.205979381443285</v>
      </c>
      <c r="J14" s="76"/>
      <c r="K14" s="77" t="s">
        <v>79</v>
      </c>
      <c r="L14" s="65">
        <v>0.14396999999999999</v>
      </c>
      <c r="M14" s="65">
        <v>0.14396999999999999</v>
      </c>
      <c r="N14" s="66">
        <f t="shared" si="2"/>
        <v>100</v>
      </c>
      <c r="O14" s="149"/>
      <c r="P14" s="126"/>
    </row>
    <row r="15" spans="1:130" ht="57.75" customHeight="1" x14ac:dyDescent="0.25">
      <c r="A15" s="117"/>
      <c r="B15" s="120"/>
      <c r="C15" s="131"/>
      <c r="D15" s="132"/>
      <c r="E15" s="133"/>
      <c r="F15" s="75" t="s">
        <v>75</v>
      </c>
      <c r="G15" s="72"/>
      <c r="H15" s="72"/>
      <c r="I15" s="62" t="e">
        <f t="shared" si="0"/>
        <v>#DIV/0!</v>
      </c>
      <c r="J15" s="76"/>
      <c r="K15" s="77" t="s">
        <v>80</v>
      </c>
      <c r="L15" s="65">
        <v>0.51600000000000001</v>
      </c>
      <c r="M15" s="65">
        <v>0.51600000000000001</v>
      </c>
      <c r="N15" s="66">
        <f t="shared" si="2"/>
        <v>100</v>
      </c>
      <c r="O15" s="149"/>
      <c r="P15" s="126"/>
    </row>
    <row r="16" spans="1:130" ht="66.75" customHeight="1" x14ac:dyDescent="0.25">
      <c r="A16" s="117"/>
      <c r="B16" s="120"/>
      <c r="C16" s="131"/>
      <c r="D16" s="132"/>
      <c r="E16" s="133"/>
      <c r="F16" s="79" t="s">
        <v>53</v>
      </c>
      <c r="G16" s="72"/>
      <c r="H16" s="72"/>
      <c r="I16" s="62" t="e">
        <f t="shared" si="0"/>
        <v>#DIV/0!</v>
      </c>
      <c r="J16" s="76"/>
      <c r="K16" s="77" t="s">
        <v>81</v>
      </c>
      <c r="L16" s="65">
        <v>0.66200000000000003</v>
      </c>
      <c r="M16" s="65">
        <v>0.66200000000000003</v>
      </c>
      <c r="N16" s="66">
        <f t="shared" si="2"/>
        <v>100</v>
      </c>
      <c r="O16" s="149"/>
      <c r="P16" s="126"/>
    </row>
    <row r="17" spans="1:16" ht="60" customHeight="1" x14ac:dyDescent="0.25">
      <c r="A17" s="117"/>
      <c r="B17" s="120"/>
      <c r="C17" s="131"/>
      <c r="D17" s="132"/>
      <c r="E17" s="133"/>
      <c r="F17" s="79" t="s">
        <v>52</v>
      </c>
      <c r="G17" s="72"/>
      <c r="H17" s="72"/>
      <c r="I17" s="62" t="e">
        <f t="shared" si="0"/>
        <v>#DIV/0!</v>
      </c>
      <c r="J17" s="76"/>
      <c r="K17" s="80" t="s">
        <v>82</v>
      </c>
      <c r="L17" s="65">
        <v>0.29699999999999999</v>
      </c>
      <c r="M17" s="65">
        <v>0.29699999999999999</v>
      </c>
      <c r="N17" s="66">
        <f t="shared" si="2"/>
        <v>100</v>
      </c>
      <c r="O17" s="149"/>
      <c r="P17" s="126"/>
    </row>
    <row r="18" spans="1:16" ht="12.75" customHeight="1" x14ac:dyDescent="0.25">
      <c r="A18" s="117"/>
      <c r="B18" s="120"/>
      <c r="C18" s="131"/>
      <c r="D18" s="132"/>
      <c r="E18" s="133"/>
      <c r="F18" s="79" t="s">
        <v>54</v>
      </c>
      <c r="G18" s="72"/>
      <c r="H18" s="72"/>
      <c r="I18" s="62" t="e">
        <f t="shared" si="0"/>
        <v>#DIV/0!</v>
      </c>
      <c r="J18" s="76"/>
      <c r="K18" s="77" t="s">
        <v>83</v>
      </c>
      <c r="L18" s="65">
        <v>0.19800000000000001</v>
      </c>
      <c r="M18" s="65">
        <v>0.19800000000000001</v>
      </c>
      <c r="N18" s="66">
        <f t="shared" si="2"/>
        <v>100</v>
      </c>
      <c r="O18" s="149"/>
      <c r="P18" s="126"/>
    </row>
    <row r="19" spans="1:16" ht="94.5" x14ac:dyDescent="0.25">
      <c r="A19" s="117"/>
      <c r="B19" s="120"/>
      <c r="C19" s="131"/>
      <c r="D19" s="132"/>
      <c r="E19" s="133"/>
      <c r="F19" s="79" t="s">
        <v>75</v>
      </c>
      <c r="G19" s="72"/>
      <c r="H19" s="72"/>
      <c r="I19" s="62" t="e">
        <f t="shared" si="0"/>
        <v>#DIV/0!</v>
      </c>
      <c r="J19" s="76"/>
      <c r="K19" s="77" t="s">
        <v>84</v>
      </c>
      <c r="L19" s="65">
        <v>1.087</v>
      </c>
      <c r="M19" s="65">
        <v>1.087</v>
      </c>
      <c r="N19" s="66">
        <f t="shared" si="2"/>
        <v>100</v>
      </c>
      <c r="O19" s="149"/>
      <c r="P19" s="126"/>
    </row>
    <row r="20" spans="1:16" ht="63" x14ac:dyDescent="0.25">
      <c r="A20" s="117"/>
      <c r="B20" s="120"/>
      <c r="C20" s="131"/>
      <c r="D20" s="132"/>
      <c r="E20" s="133"/>
      <c r="F20" s="81"/>
      <c r="G20" s="81"/>
      <c r="H20" s="81"/>
      <c r="I20" s="62"/>
      <c r="J20" s="82"/>
      <c r="K20" s="77" t="s">
        <v>85</v>
      </c>
      <c r="L20" s="65">
        <v>0.53900000000000003</v>
      </c>
      <c r="M20" s="65">
        <v>0.53900000000000003</v>
      </c>
      <c r="N20" s="66">
        <f t="shared" si="2"/>
        <v>100</v>
      </c>
      <c r="O20" s="149"/>
      <c r="P20" s="126"/>
    </row>
    <row r="21" spans="1:16" ht="16.5" thickBot="1" x14ac:dyDescent="0.3">
      <c r="A21" s="118"/>
      <c r="B21" s="121"/>
      <c r="C21" s="134"/>
      <c r="D21" s="135"/>
      <c r="E21" s="136"/>
      <c r="F21" s="81"/>
      <c r="G21" s="81"/>
      <c r="H21" s="81"/>
      <c r="I21" s="83"/>
      <c r="J21" s="84"/>
      <c r="K21" s="151" t="s">
        <v>50</v>
      </c>
      <c r="L21" s="152"/>
      <c r="M21" s="153"/>
      <c r="N21" s="60">
        <v>100</v>
      </c>
      <c r="O21" s="150"/>
      <c r="P21" s="127"/>
    </row>
    <row r="23" spans="1:16" ht="31.5" x14ac:dyDescent="0.5">
      <c r="B23" s="64" t="s">
        <v>57</v>
      </c>
    </row>
    <row r="24" spans="1:16" ht="31.5" x14ac:dyDescent="0.5">
      <c r="B24" s="64" t="s">
        <v>58</v>
      </c>
    </row>
  </sheetData>
  <mergeCells count="14">
    <mergeCell ref="A7:A21"/>
    <mergeCell ref="B7:B21"/>
    <mergeCell ref="O7:O21"/>
    <mergeCell ref="P7:P21"/>
    <mergeCell ref="C8:E21"/>
    <mergeCell ref="K21:M21"/>
    <mergeCell ref="A2:P2"/>
    <mergeCell ref="A4:A5"/>
    <mergeCell ref="B4:B5"/>
    <mergeCell ref="C4:E4"/>
    <mergeCell ref="F4:J4"/>
    <mergeCell ref="K4:N4"/>
    <mergeCell ref="O4:O5"/>
    <mergeCell ref="P4:P5"/>
  </mergeCells>
  <pageMargins left="0.19685039370078741" right="0.19685039370078741" top="0.59055118110236227" bottom="0.19685039370078741" header="0" footer="0"/>
  <pageSetup paperSize="9" scale="4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DZ20"/>
  <sheetViews>
    <sheetView view="pageBreakPreview" zoomScale="62" zoomScaleNormal="43" zoomScaleSheetLayoutView="62" workbookViewId="0">
      <selection activeCell="L10" sqref="L10"/>
    </sheetView>
  </sheetViews>
  <sheetFormatPr defaultRowHeight="18.75" outlineLevelCol="1" x14ac:dyDescent="0.3"/>
  <cols>
    <col min="1" max="1" width="7.28515625" style="27" customWidth="1"/>
    <col min="2" max="2" width="37.140625" customWidth="1"/>
    <col min="3" max="3" width="18.85546875" customWidth="1"/>
    <col min="4" max="4" width="17.85546875" customWidth="1"/>
    <col min="5" max="5" width="15" customWidth="1"/>
    <col min="6" max="6" width="11.85546875" customWidth="1"/>
    <col min="7" max="7" width="18.28515625" customWidth="1"/>
    <col min="8" max="8" width="17" customWidth="1"/>
    <col min="9" max="9" width="14" customWidth="1"/>
    <col min="10" max="10" width="15.85546875" customWidth="1"/>
    <col min="11" max="11" width="31.7109375" customWidth="1"/>
    <col min="12" max="12" width="11.140625" customWidth="1"/>
    <col min="13" max="13" width="10.85546875" customWidth="1"/>
    <col min="14" max="14" width="20.140625" customWidth="1"/>
    <col min="15" max="15" width="21.28515625" customWidth="1"/>
    <col min="16" max="16" width="30.85546875" customWidth="1"/>
    <col min="17" max="17" width="16.5703125" customWidth="1"/>
    <col min="19" max="19" width="9.5703125" hidden="1" customWidth="1" outlineLevel="1"/>
    <col min="20" max="20" width="9.140625" collapsed="1"/>
  </cols>
  <sheetData>
    <row r="1" spans="1:130" ht="23.45" customHeight="1" x14ac:dyDescent="0.35">
      <c r="C1" s="28"/>
      <c r="D1" s="28"/>
      <c r="F1" s="29"/>
      <c r="M1" s="69"/>
      <c r="P1" s="61" t="s">
        <v>86</v>
      </c>
    </row>
    <row r="2" spans="1:130" s="30" customFormat="1" ht="40.5" customHeight="1" x14ac:dyDescent="0.25">
      <c r="A2" s="154" t="s">
        <v>87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</row>
    <row r="3" spans="1:130" s="30" customFormat="1" ht="23.45" customHeight="1" thickBot="1" x14ac:dyDescent="0.3">
      <c r="Q3" s="31"/>
      <c r="R3" s="31"/>
    </row>
    <row r="4" spans="1:130" s="32" customFormat="1" ht="57" customHeight="1" x14ac:dyDescent="0.25">
      <c r="A4" s="168" t="s">
        <v>0</v>
      </c>
      <c r="B4" s="157" t="s">
        <v>36</v>
      </c>
      <c r="C4" s="159" t="s">
        <v>60</v>
      </c>
      <c r="D4" s="160"/>
      <c r="E4" s="161"/>
      <c r="F4" s="162" t="s">
        <v>40</v>
      </c>
      <c r="G4" s="163"/>
      <c r="H4" s="163"/>
      <c r="I4" s="163"/>
      <c r="J4" s="164"/>
      <c r="K4" s="165" t="s">
        <v>45</v>
      </c>
      <c r="L4" s="165"/>
      <c r="M4" s="165"/>
      <c r="N4" s="165"/>
      <c r="O4" s="157" t="s">
        <v>48</v>
      </c>
      <c r="P4" s="166" t="s">
        <v>51</v>
      </c>
      <c r="Q4" s="33"/>
      <c r="R4" s="33"/>
    </row>
    <row r="5" spans="1:130" s="32" customFormat="1" ht="168" customHeight="1" x14ac:dyDescent="0.25">
      <c r="A5" s="169"/>
      <c r="B5" s="158"/>
      <c r="C5" s="41" t="s">
        <v>61</v>
      </c>
      <c r="D5" s="41" t="s">
        <v>37</v>
      </c>
      <c r="E5" s="42" t="s">
        <v>38</v>
      </c>
      <c r="F5" s="42" t="s">
        <v>3</v>
      </c>
      <c r="G5" s="41" t="s">
        <v>62</v>
      </c>
      <c r="H5" s="41" t="s">
        <v>63</v>
      </c>
      <c r="I5" s="41" t="s">
        <v>42</v>
      </c>
      <c r="J5" s="41" t="s">
        <v>43</v>
      </c>
      <c r="K5" s="41" t="s">
        <v>49</v>
      </c>
      <c r="L5" s="43" t="s">
        <v>88</v>
      </c>
      <c r="M5" s="43" t="s">
        <v>89</v>
      </c>
      <c r="N5" s="43" t="s">
        <v>46</v>
      </c>
      <c r="O5" s="158"/>
      <c r="P5" s="167"/>
      <c r="Q5" s="33"/>
      <c r="R5" s="33"/>
    </row>
    <row r="6" spans="1:130" s="26" customFormat="1" ht="63" x14ac:dyDescent="0.25">
      <c r="A6" s="44"/>
      <c r="B6" s="41">
        <v>1</v>
      </c>
      <c r="C6" s="41">
        <v>2</v>
      </c>
      <c r="D6" s="41">
        <v>3</v>
      </c>
      <c r="E6" s="41" t="s">
        <v>39</v>
      </c>
      <c r="F6" s="41">
        <v>5</v>
      </c>
      <c r="G6" s="41">
        <v>6</v>
      </c>
      <c r="H6" s="41">
        <v>7</v>
      </c>
      <c r="I6" s="41" t="s">
        <v>41</v>
      </c>
      <c r="J6" s="41" t="s">
        <v>44</v>
      </c>
      <c r="K6" s="41">
        <v>10</v>
      </c>
      <c r="L6" s="41">
        <v>11</v>
      </c>
      <c r="M6" s="41">
        <v>12</v>
      </c>
      <c r="N6" s="41" t="s">
        <v>47</v>
      </c>
      <c r="O6" s="45" t="s">
        <v>56</v>
      </c>
      <c r="P6" s="46">
        <v>15</v>
      </c>
      <c r="Q6" s="39"/>
      <c r="R6" s="39"/>
      <c r="S6" s="39"/>
      <c r="T6" s="39"/>
      <c r="U6" s="39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  <c r="DE6" s="36"/>
      <c r="DF6" s="36"/>
      <c r="DG6" s="36"/>
      <c r="DH6" s="36"/>
      <c r="DI6" s="36"/>
      <c r="DJ6" s="36"/>
      <c r="DK6" s="36"/>
      <c r="DL6" s="36"/>
      <c r="DM6" s="36"/>
      <c r="DN6" s="36"/>
      <c r="DO6" s="36"/>
      <c r="DP6" s="36"/>
      <c r="DQ6" s="36"/>
      <c r="DR6" s="36"/>
      <c r="DS6" s="36"/>
      <c r="DT6" s="36"/>
      <c r="DU6" s="36"/>
      <c r="DV6" s="36"/>
      <c r="DW6" s="36"/>
      <c r="DX6" s="36"/>
      <c r="DY6" s="36"/>
      <c r="DZ6" s="35"/>
    </row>
    <row r="7" spans="1:130" s="32" customFormat="1" ht="57" customHeight="1" x14ac:dyDescent="0.25">
      <c r="A7" s="116">
        <v>2</v>
      </c>
      <c r="B7" s="119" t="s">
        <v>90</v>
      </c>
      <c r="C7" s="85">
        <v>8</v>
      </c>
      <c r="D7" s="85">
        <v>8</v>
      </c>
      <c r="E7" s="85">
        <f>D7/C7*100</f>
        <v>100</v>
      </c>
      <c r="F7" s="40" t="s">
        <v>6</v>
      </c>
      <c r="G7" s="86">
        <f>SUM(G8:G10)</f>
        <v>43708.129000000001</v>
      </c>
      <c r="H7" s="86">
        <f>SUM(H8:H10)</f>
        <v>43708.129000000001</v>
      </c>
      <c r="I7" s="86">
        <f>H7/G7*100</f>
        <v>100</v>
      </c>
      <c r="J7" s="67">
        <f>E7/I7*100</f>
        <v>100</v>
      </c>
      <c r="K7" s="87" t="s">
        <v>91</v>
      </c>
      <c r="L7" s="43">
        <v>8</v>
      </c>
      <c r="M7" s="68">
        <v>8</v>
      </c>
      <c r="N7" s="88">
        <f>M7/L7*100</f>
        <v>100</v>
      </c>
      <c r="O7" s="147">
        <f>N18*J7/100</f>
        <v>100</v>
      </c>
      <c r="P7" s="125" t="s">
        <v>71</v>
      </c>
      <c r="Q7" s="37"/>
      <c r="R7" s="37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8"/>
      <c r="CS7" s="38"/>
      <c r="CT7" s="38"/>
      <c r="CU7" s="38"/>
      <c r="CV7" s="38"/>
      <c r="CW7" s="38"/>
      <c r="CX7" s="38"/>
      <c r="CY7" s="38"/>
      <c r="CZ7" s="38"/>
      <c r="DA7" s="38"/>
      <c r="DB7" s="38"/>
      <c r="DC7" s="38"/>
      <c r="DD7" s="38"/>
      <c r="DE7" s="38"/>
      <c r="DF7" s="38"/>
      <c r="DG7" s="38"/>
      <c r="DH7" s="38"/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</row>
    <row r="8" spans="1:130" s="32" customFormat="1" ht="75" customHeight="1" x14ac:dyDescent="0.25">
      <c r="A8" s="117"/>
      <c r="B8" s="120"/>
      <c r="C8" s="128" t="s">
        <v>92</v>
      </c>
      <c r="D8" s="129"/>
      <c r="E8" s="130"/>
      <c r="F8" s="48" t="s">
        <v>53</v>
      </c>
      <c r="G8" s="89">
        <v>837.99</v>
      </c>
      <c r="H8" s="89">
        <v>837.99</v>
      </c>
      <c r="I8" s="86">
        <f>H8/G8*100</f>
        <v>100</v>
      </c>
      <c r="J8" s="67">
        <f>E8/I8*100</f>
        <v>0</v>
      </c>
      <c r="K8" s="74">
        <v>2</v>
      </c>
      <c r="L8" s="43"/>
      <c r="M8" s="90"/>
      <c r="N8" s="91" t="e">
        <f t="shared" ref="N8:N17" si="0">M8/L8*100</f>
        <v>#DIV/0!</v>
      </c>
      <c r="O8" s="141"/>
      <c r="P8" s="126"/>
      <c r="Q8" s="33"/>
      <c r="R8" s="33"/>
    </row>
    <row r="9" spans="1:130" s="32" customFormat="1" ht="68.25" customHeight="1" x14ac:dyDescent="0.25">
      <c r="A9" s="117"/>
      <c r="B9" s="120"/>
      <c r="C9" s="131"/>
      <c r="D9" s="132"/>
      <c r="E9" s="133"/>
      <c r="F9" s="48" t="s">
        <v>52</v>
      </c>
      <c r="G9" s="89">
        <f>35000+6899.5-837.99</f>
        <v>41061.51</v>
      </c>
      <c r="H9" s="89">
        <f>35000+6899.5-837.99</f>
        <v>41061.51</v>
      </c>
      <c r="I9" s="86">
        <f>H9/G9*100</f>
        <v>100</v>
      </c>
      <c r="J9" s="67">
        <f>E9/I9*100</f>
        <v>0</v>
      </c>
      <c r="K9" s="74">
        <v>3</v>
      </c>
      <c r="L9" s="92"/>
      <c r="M9" s="90"/>
      <c r="N9" s="91" t="e">
        <f t="shared" si="0"/>
        <v>#DIV/0!</v>
      </c>
      <c r="O9" s="141"/>
      <c r="P9" s="126"/>
      <c r="Q9" s="33"/>
      <c r="R9" s="33"/>
    </row>
    <row r="10" spans="1:130" s="32" customFormat="1" ht="61.5" customHeight="1" x14ac:dyDescent="0.25">
      <c r="A10" s="117"/>
      <c r="B10" s="120"/>
      <c r="C10" s="131"/>
      <c r="D10" s="132"/>
      <c r="E10" s="133"/>
      <c r="F10" s="48" t="s">
        <v>54</v>
      </c>
      <c r="G10" s="89">
        <f>1738.937+69.692</f>
        <v>1808.6289999999999</v>
      </c>
      <c r="H10" s="89">
        <f>1738.937+69.692</f>
        <v>1808.6289999999999</v>
      </c>
      <c r="I10" s="86">
        <f>H10/G10*100</f>
        <v>100</v>
      </c>
      <c r="J10" s="67">
        <f>E10/I10*100</f>
        <v>0</v>
      </c>
      <c r="K10" s="74">
        <v>4</v>
      </c>
      <c r="L10" s="92"/>
      <c r="M10" s="90"/>
      <c r="N10" s="91" t="e">
        <f t="shared" si="0"/>
        <v>#DIV/0!</v>
      </c>
      <c r="O10" s="141"/>
      <c r="P10" s="126"/>
      <c r="Q10" s="33"/>
      <c r="R10" s="33"/>
    </row>
    <row r="11" spans="1:130" s="32" customFormat="1" ht="82.5" customHeight="1" x14ac:dyDescent="0.25">
      <c r="A11" s="117"/>
      <c r="B11" s="120"/>
      <c r="C11" s="131"/>
      <c r="D11" s="132"/>
      <c r="E11" s="133"/>
      <c r="F11" s="49" t="s">
        <v>55</v>
      </c>
      <c r="G11" s="89"/>
      <c r="H11" s="89"/>
      <c r="I11" s="86" t="e">
        <f>H11/G11*100</f>
        <v>#DIV/0!</v>
      </c>
      <c r="J11" s="67" t="e">
        <f>E11/I11*100</f>
        <v>#DIV/0!</v>
      </c>
      <c r="K11" s="74">
        <v>5</v>
      </c>
      <c r="L11" s="92"/>
      <c r="M11" s="90"/>
      <c r="N11" s="91" t="e">
        <f t="shared" si="0"/>
        <v>#DIV/0!</v>
      </c>
      <c r="O11" s="141"/>
      <c r="P11" s="126"/>
      <c r="Q11" s="34"/>
      <c r="R11" s="33"/>
    </row>
    <row r="12" spans="1:130" ht="71.25" customHeight="1" x14ac:dyDescent="0.25">
      <c r="A12" s="117"/>
      <c r="B12" s="120"/>
      <c r="C12" s="131"/>
      <c r="D12" s="132"/>
      <c r="E12" s="133"/>
      <c r="F12" s="50"/>
      <c r="G12" s="51"/>
      <c r="H12" s="51"/>
      <c r="I12" s="51"/>
      <c r="J12" s="52"/>
      <c r="K12" s="77">
        <v>6</v>
      </c>
      <c r="L12" s="81"/>
      <c r="M12" s="81"/>
      <c r="N12" s="91" t="e">
        <f t="shared" si="0"/>
        <v>#DIV/0!</v>
      </c>
      <c r="O12" s="141"/>
      <c r="P12" s="126"/>
    </row>
    <row r="13" spans="1:130" ht="66.75" customHeight="1" x14ac:dyDescent="0.25">
      <c r="A13" s="117"/>
      <c r="B13" s="120"/>
      <c r="C13" s="131"/>
      <c r="D13" s="132"/>
      <c r="E13" s="133"/>
      <c r="F13" s="53"/>
      <c r="G13" s="54"/>
      <c r="H13" s="54"/>
      <c r="I13" s="54"/>
      <c r="J13" s="55"/>
      <c r="K13" s="77">
        <v>7</v>
      </c>
      <c r="L13" s="81"/>
      <c r="M13" s="81"/>
      <c r="N13" s="91" t="e">
        <f t="shared" si="0"/>
        <v>#DIV/0!</v>
      </c>
      <c r="O13" s="141"/>
      <c r="P13" s="126"/>
    </row>
    <row r="14" spans="1:130" ht="63.75" customHeight="1" x14ac:dyDescent="0.25">
      <c r="A14" s="117"/>
      <c r="B14" s="120"/>
      <c r="C14" s="131"/>
      <c r="D14" s="132"/>
      <c r="E14" s="133"/>
      <c r="F14" s="53"/>
      <c r="G14" s="54"/>
      <c r="H14" s="54"/>
      <c r="I14" s="54"/>
      <c r="J14" s="55"/>
      <c r="K14" s="77">
        <v>8</v>
      </c>
      <c r="L14" s="81"/>
      <c r="M14" s="81"/>
      <c r="N14" s="91" t="e">
        <f t="shared" si="0"/>
        <v>#DIV/0!</v>
      </c>
      <c r="O14" s="141"/>
      <c r="P14" s="126"/>
    </row>
    <row r="15" spans="1:130" ht="57.75" customHeight="1" x14ac:dyDescent="0.25">
      <c r="A15" s="117"/>
      <c r="B15" s="120"/>
      <c r="C15" s="131"/>
      <c r="D15" s="132"/>
      <c r="E15" s="133"/>
      <c r="F15" s="53"/>
      <c r="G15" s="54"/>
      <c r="H15" s="54"/>
      <c r="I15" s="54"/>
      <c r="J15" s="55"/>
      <c r="K15" s="77">
        <v>9</v>
      </c>
      <c r="L15" s="81"/>
      <c r="M15" s="81"/>
      <c r="N15" s="91" t="e">
        <f t="shared" si="0"/>
        <v>#DIV/0!</v>
      </c>
      <c r="O15" s="141"/>
      <c r="P15" s="126"/>
    </row>
    <row r="16" spans="1:130" ht="66.75" customHeight="1" x14ac:dyDescent="0.25">
      <c r="A16" s="117"/>
      <c r="B16" s="120"/>
      <c r="C16" s="131"/>
      <c r="D16" s="132"/>
      <c r="E16" s="133"/>
      <c r="F16" s="53"/>
      <c r="G16" s="54"/>
      <c r="H16" s="54"/>
      <c r="I16" s="54"/>
      <c r="J16" s="55"/>
      <c r="K16" s="77">
        <v>10</v>
      </c>
      <c r="L16" s="81"/>
      <c r="M16" s="81"/>
      <c r="N16" s="91" t="e">
        <f t="shared" si="0"/>
        <v>#DIV/0!</v>
      </c>
      <c r="O16" s="141"/>
      <c r="P16" s="126"/>
    </row>
    <row r="17" spans="1:16" ht="60" customHeight="1" x14ac:dyDescent="0.25">
      <c r="A17" s="117"/>
      <c r="B17" s="120"/>
      <c r="C17" s="131"/>
      <c r="D17" s="132"/>
      <c r="E17" s="133"/>
      <c r="F17" s="53"/>
      <c r="G17" s="54"/>
      <c r="H17" s="54"/>
      <c r="I17" s="54"/>
      <c r="J17" s="55"/>
      <c r="K17" s="93" t="s">
        <v>93</v>
      </c>
      <c r="L17" s="81"/>
      <c r="M17" s="81"/>
      <c r="N17" s="91" t="e">
        <f t="shared" si="0"/>
        <v>#DIV/0!</v>
      </c>
      <c r="O17" s="141"/>
      <c r="P17" s="126"/>
    </row>
    <row r="18" spans="1:16" ht="12.75" customHeight="1" thickBot="1" x14ac:dyDescent="0.3">
      <c r="A18" s="118"/>
      <c r="B18" s="121"/>
      <c r="C18" s="134"/>
      <c r="D18" s="135"/>
      <c r="E18" s="136"/>
      <c r="F18" s="56"/>
      <c r="G18" s="57"/>
      <c r="H18" s="57"/>
      <c r="I18" s="57"/>
      <c r="J18" s="58"/>
      <c r="K18" s="137" t="s">
        <v>50</v>
      </c>
      <c r="L18" s="138"/>
      <c r="M18" s="139"/>
      <c r="N18" s="60">
        <v>100</v>
      </c>
      <c r="O18" s="142"/>
      <c r="P18" s="127"/>
    </row>
    <row r="19" spans="1:16" ht="31.5" x14ac:dyDescent="0.5">
      <c r="B19" s="64" t="s">
        <v>57</v>
      </c>
    </row>
    <row r="20" spans="1:16" ht="31.5" x14ac:dyDescent="0.5">
      <c r="B20" s="64" t="s">
        <v>58</v>
      </c>
    </row>
  </sheetData>
  <mergeCells count="14">
    <mergeCell ref="A7:A18"/>
    <mergeCell ref="B7:B18"/>
    <mergeCell ref="O7:O18"/>
    <mergeCell ref="P7:P18"/>
    <mergeCell ref="C8:E18"/>
    <mergeCell ref="K18:M18"/>
    <mergeCell ref="A2:P2"/>
    <mergeCell ref="A4:A5"/>
    <mergeCell ref="B4:B5"/>
    <mergeCell ref="C4:E4"/>
    <mergeCell ref="F4:J4"/>
    <mergeCell ref="K4:N4"/>
    <mergeCell ref="O4:O5"/>
    <mergeCell ref="P4:P5"/>
  </mergeCells>
  <pageMargins left="0.19685039370078741" right="0.19685039370078741" top="0.59055118110236227" bottom="0.19685039370078741" header="0" footer="0"/>
  <pageSetup paperSize="9" scale="4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"/>
  <sheetViews>
    <sheetView workbookViewId="0">
      <selection activeCell="C7" sqref="C7"/>
    </sheetView>
  </sheetViews>
  <sheetFormatPr defaultRowHeight="15" x14ac:dyDescent="0.25"/>
  <cols>
    <col min="2" max="2" width="28.28515625" customWidth="1"/>
    <col min="3" max="3" width="12.42578125" customWidth="1"/>
    <col min="4" max="4" width="12.28515625" customWidth="1"/>
    <col min="7" max="7" width="13.28515625" customWidth="1"/>
    <col min="8" max="8" width="12.85546875" customWidth="1"/>
    <col min="11" max="11" width="14.28515625" customWidth="1"/>
    <col min="15" max="15" width="10.42578125" customWidth="1"/>
    <col min="16" max="16" width="21.42578125" customWidth="1"/>
  </cols>
  <sheetData>
    <row r="1" spans="1:16" ht="15.75" x14ac:dyDescent="0.25">
      <c r="A1" s="96"/>
      <c r="B1" s="99"/>
      <c r="C1" s="100"/>
      <c r="D1" s="100"/>
      <c r="E1" s="99"/>
      <c r="F1" s="96"/>
      <c r="G1" s="99"/>
      <c r="H1" s="99"/>
      <c r="I1" s="99"/>
      <c r="J1" s="99"/>
      <c r="K1" s="99"/>
      <c r="L1" s="99"/>
      <c r="M1" s="69"/>
      <c r="N1" s="99"/>
      <c r="O1" s="99"/>
      <c r="P1" s="101" t="s">
        <v>86</v>
      </c>
    </row>
    <row r="2" spans="1:16" ht="15.75" x14ac:dyDescent="0.25">
      <c r="A2" s="173" t="s">
        <v>94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</row>
    <row r="3" spans="1:16" ht="16.5" thickBot="1" x14ac:dyDescent="0.3">
      <c r="A3" s="96"/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</row>
    <row r="4" spans="1:16" ht="15.75" x14ac:dyDescent="0.25">
      <c r="A4" s="168" t="s">
        <v>0</v>
      </c>
      <c r="B4" s="157" t="s">
        <v>36</v>
      </c>
      <c r="C4" s="159" t="s">
        <v>60</v>
      </c>
      <c r="D4" s="160"/>
      <c r="E4" s="161"/>
      <c r="F4" s="162" t="s">
        <v>40</v>
      </c>
      <c r="G4" s="163"/>
      <c r="H4" s="163"/>
      <c r="I4" s="163"/>
      <c r="J4" s="164"/>
      <c r="K4" s="165" t="s">
        <v>45</v>
      </c>
      <c r="L4" s="165"/>
      <c r="M4" s="165"/>
      <c r="N4" s="165"/>
      <c r="O4" s="157" t="s">
        <v>48</v>
      </c>
      <c r="P4" s="166" t="s">
        <v>51</v>
      </c>
    </row>
    <row r="5" spans="1:16" ht="141.75" x14ac:dyDescent="0.25">
      <c r="A5" s="169"/>
      <c r="B5" s="158"/>
      <c r="C5" s="41" t="s">
        <v>61</v>
      </c>
      <c r="D5" s="41" t="s">
        <v>37</v>
      </c>
      <c r="E5" s="42" t="s">
        <v>38</v>
      </c>
      <c r="F5" s="42" t="s">
        <v>3</v>
      </c>
      <c r="G5" s="41" t="s">
        <v>62</v>
      </c>
      <c r="H5" s="41" t="s">
        <v>63</v>
      </c>
      <c r="I5" s="41" t="s">
        <v>42</v>
      </c>
      <c r="J5" s="41" t="s">
        <v>43</v>
      </c>
      <c r="K5" s="41" t="s">
        <v>49</v>
      </c>
      <c r="L5" s="43" t="s">
        <v>64</v>
      </c>
      <c r="M5" s="43" t="s">
        <v>65</v>
      </c>
      <c r="N5" s="43" t="s">
        <v>46</v>
      </c>
      <c r="O5" s="158"/>
      <c r="P5" s="167"/>
    </row>
    <row r="6" spans="1:16" ht="45.75" customHeight="1" x14ac:dyDescent="0.25">
      <c r="A6" s="44"/>
      <c r="B6" s="41">
        <v>1</v>
      </c>
      <c r="C6" s="41">
        <v>2</v>
      </c>
      <c r="D6" s="41">
        <v>3</v>
      </c>
      <c r="E6" s="41" t="s">
        <v>39</v>
      </c>
      <c r="F6" s="41">
        <v>5</v>
      </c>
      <c r="G6" s="41">
        <v>6</v>
      </c>
      <c r="H6" s="41">
        <v>7</v>
      </c>
      <c r="I6" s="41" t="s">
        <v>41</v>
      </c>
      <c r="J6" s="41" t="s">
        <v>44</v>
      </c>
      <c r="K6" s="41">
        <v>10</v>
      </c>
      <c r="L6" s="41">
        <v>11</v>
      </c>
      <c r="M6" s="41">
        <v>12</v>
      </c>
      <c r="N6" s="41" t="s">
        <v>47</v>
      </c>
      <c r="O6" s="45" t="s">
        <v>56</v>
      </c>
      <c r="P6" s="46">
        <v>15</v>
      </c>
    </row>
    <row r="7" spans="1:16" ht="47.25" x14ac:dyDescent="0.25">
      <c r="A7" s="116">
        <v>3</v>
      </c>
      <c r="B7" s="119" t="s">
        <v>98</v>
      </c>
      <c r="C7" s="85">
        <v>1</v>
      </c>
      <c r="D7" s="85">
        <v>1</v>
      </c>
      <c r="E7" s="85">
        <f>D7/C7*100</f>
        <v>100</v>
      </c>
      <c r="F7" s="40" t="s">
        <v>6</v>
      </c>
      <c r="G7" s="86">
        <f>SUM(G8:G10)</f>
        <v>151934.364</v>
      </c>
      <c r="H7" s="86">
        <f>SUM(H8:H10)</f>
        <v>151934.40000000002</v>
      </c>
      <c r="I7" s="86">
        <f>H7/G7*100</f>
        <v>100.00002369444216</v>
      </c>
      <c r="J7" s="94">
        <f>E7/I7*100</f>
        <v>99.99997630556345</v>
      </c>
      <c r="K7" s="95" t="s">
        <v>95</v>
      </c>
      <c r="L7" s="43">
        <v>3225.1</v>
      </c>
      <c r="M7" s="68">
        <v>3240.5</v>
      </c>
      <c r="N7" s="97">
        <f>M7/L7*100</f>
        <v>100.47750457350159</v>
      </c>
      <c r="O7" s="170">
        <f>N13*J7/100</f>
        <v>99.99997630556345</v>
      </c>
      <c r="P7" s="125" t="s">
        <v>71</v>
      </c>
    </row>
    <row r="8" spans="1:16" ht="36.75" x14ac:dyDescent="0.25">
      <c r="A8" s="117"/>
      <c r="B8" s="120"/>
      <c r="C8" s="128" t="s">
        <v>96</v>
      </c>
      <c r="D8" s="129"/>
      <c r="E8" s="130"/>
      <c r="F8" s="48" t="s">
        <v>53</v>
      </c>
      <c r="G8" s="89"/>
      <c r="H8" s="89"/>
      <c r="I8" s="86" t="e">
        <f>H8/G8*100</f>
        <v>#DIV/0!</v>
      </c>
      <c r="J8" s="67" t="e">
        <f>E8/I8*100</f>
        <v>#DIV/0!</v>
      </c>
      <c r="K8" s="74">
        <v>2</v>
      </c>
      <c r="L8" s="43"/>
      <c r="M8" s="90"/>
      <c r="N8" s="98" t="e">
        <f t="shared" ref="N8:N12" si="0">M8/L8*100</f>
        <v>#DIV/0!</v>
      </c>
      <c r="O8" s="171"/>
      <c r="P8" s="126"/>
    </row>
    <row r="9" spans="1:16" ht="36.75" x14ac:dyDescent="0.25">
      <c r="A9" s="117"/>
      <c r="B9" s="120"/>
      <c r="C9" s="131"/>
      <c r="D9" s="132"/>
      <c r="E9" s="133"/>
      <c r="F9" s="48" t="s">
        <v>52</v>
      </c>
      <c r="G9" s="89">
        <f>124585.7+27093.964</f>
        <v>151679.66399999999</v>
      </c>
      <c r="H9" s="89">
        <v>151679.70000000001</v>
      </c>
      <c r="I9" s="86">
        <f>H9/G9*100</f>
        <v>100.0000237342298</v>
      </c>
      <c r="J9" s="67">
        <f>E9/I9*100</f>
        <v>0</v>
      </c>
      <c r="K9" s="74">
        <v>3</v>
      </c>
      <c r="L9" s="92"/>
      <c r="M9" s="90"/>
      <c r="N9" s="98" t="e">
        <f t="shared" si="0"/>
        <v>#DIV/0!</v>
      </c>
      <c r="O9" s="171"/>
      <c r="P9" s="126"/>
    </row>
    <row r="10" spans="1:16" ht="29.25" x14ac:dyDescent="0.25">
      <c r="A10" s="117"/>
      <c r="B10" s="120"/>
      <c r="C10" s="131"/>
      <c r="D10" s="132"/>
      <c r="E10" s="133"/>
      <c r="F10" s="48" t="s">
        <v>54</v>
      </c>
      <c r="G10" s="89">
        <v>254.7</v>
      </c>
      <c r="H10" s="89">
        <v>254.7</v>
      </c>
      <c r="I10" s="86">
        <f>H10/G10*100</f>
        <v>100</v>
      </c>
      <c r="J10" s="67">
        <f>E10/I10*100</f>
        <v>0</v>
      </c>
      <c r="K10" s="74">
        <v>4</v>
      </c>
      <c r="L10" s="92"/>
      <c r="M10" s="90"/>
      <c r="N10" s="98" t="e">
        <f t="shared" si="0"/>
        <v>#DIV/0!</v>
      </c>
      <c r="O10" s="171"/>
      <c r="P10" s="126"/>
    </row>
    <row r="11" spans="1:16" ht="40.5" x14ac:dyDescent="0.25">
      <c r="A11" s="117"/>
      <c r="B11" s="120"/>
      <c r="C11" s="131"/>
      <c r="D11" s="132"/>
      <c r="E11" s="133"/>
      <c r="F11" s="49" t="s">
        <v>55</v>
      </c>
      <c r="G11" s="89"/>
      <c r="H11" s="89"/>
      <c r="I11" s="86" t="e">
        <f>H11/G11*100</f>
        <v>#DIV/0!</v>
      </c>
      <c r="J11" s="67" t="e">
        <f>E11/I11*100</f>
        <v>#DIV/0!</v>
      </c>
      <c r="K11" s="74">
        <v>5</v>
      </c>
      <c r="L11" s="92"/>
      <c r="M11" s="90"/>
      <c r="N11" s="98" t="e">
        <f t="shared" si="0"/>
        <v>#DIV/0!</v>
      </c>
      <c r="O11" s="171"/>
      <c r="P11" s="126"/>
    </row>
    <row r="12" spans="1:16" ht="15.75" x14ac:dyDescent="0.25">
      <c r="A12" s="117"/>
      <c r="B12" s="120"/>
      <c r="C12" s="131"/>
      <c r="D12" s="132"/>
      <c r="E12" s="133"/>
      <c r="F12" s="102"/>
      <c r="G12" s="103"/>
      <c r="H12" s="103"/>
      <c r="I12" s="103"/>
      <c r="J12" s="104"/>
      <c r="K12" s="77">
        <v>6</v>
      </c>
      <c r="L12" s="105"/>
      <c r="M12" s="105"/>
      <c r="N12" s="98" t="e">
        <f t="shared" si="0"/>
        <v>#DIV/0!</v>
      </c>
      <c r="O12" s="171"/>
      <c r="P12" s="126"/>
    </row>
    <row r="13" spans="1:16" ht="16.5" thickBot="1" x14ac:dyDescent="0.3">
      <c r="A13" s="118"/>
      <c r="B13" s="121"/>
      <c r="C13" s="134"/>
      <c r="D13" s="135"/>
      <c r="E13" s="136"/>
      <c r="F13" s="106"/>
      <c r="G13" s="107"/>
      <c r="H13" s="107"/>
      <c r="I13" s="107"/>
      <c r="J13" s="108"/>
      <c r="K13" s="137" t="s">
        <v>50</v>
      </c>
      <c r="L13" s="138"/>
      <c r="M13" s="139"/>
      <c r="N13" s="60">
        <v>100</v>
      </c>
      <c r="O13" s="172"/>
      <c r="P13" s="127"/>
    </row>
  </sheetData>
  <mergeCells count="14">
    <mergeCell ref="A2:P2"/>
    <mergeCell ref="A4:A5"/>
    <mergeCell ref="B4:B5"/>
    <mergeCell ref="C4:E4"/>
    <mergeCell ref="F4:J4"/>
    <mergeCell ref="K4:N4"/>
    <mergeCell ref="O4:O5"/>
    <mergeCell ref="P4:P5"/>
    <mergeCell ref="A7:A13"/>
    <mergeCell ref="B7:B13"/>
    <mergeCell ref="O7:O13"/>
    <mergeCell ref="P7:P13"/>
    <mergeCell ref="C8:E13"/>
    <mergeCell ref="K13:M13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P18"/>
  <sheetViews>
    <sheetView workbookViewId="0">
      <selection activeCell="K7" sqref="K7"/>
    </sheetView>
  </sheetViews>
  <sheetFormatPr defaultRowHeight="15" x14ac:dyDescent="0.25"/>
  <cols>
    <col min="1" max="1" width="9.28515625" bestFit="1" customWidth="1"/>
    <col min="2" max="2" width="32.7109375" customWidth="1"/>
    <col min="3" max="6" width="9.28515625" bestFit="1" customWidth="1"/>
    <col min="7" max="8" width="11.28515625" bestFit="1" customWidth="1"/>
    <col min="9" max="10" width="9.28515625" bestFit="1" customWidth="1"/>
    <col min="11" max="11" width="31.7109375" customWidth="1"/>
    <col min="12" max="13" width="9.28515625" bestFit="1" customWidth="1"/>
    <col min="14" max="14" width="14.85546875" customWidth="1"/>
    <col min="15" max="15" width="19.28515625" customWidth="1"/>
    <col min="16" max="16" width="40.42578125" customWidth="1"/>
  </cols>
  <sheetData>
    <row r="1" spans="1:16" ht="15.75" x14ac:dyDescent="0.25">
      <c r="A1" s="96"/>
      <c r="B1" s="99"/>
      <c r="C1" s="100"/>
      <c r="D1" s="100"/>
      <c r="E1" s="99"/>
      <c r="F1" s="96"/>
      <c r="G1" s="99"/>
      <c r="H1" s="99"/>
      <c r="I1" s="99"/>
      <c r="J1" s="99"/>
      <c r="K1" s="99"/>
      <c r="L1" s="99"/>
      <c r="M1" s="69"/>
      <c r="N1" s="99"/>
      <c r="O1" s="99"/>
      <c r="P1" s="101" t="s">
        <v>86</v>
      </c>
    </row>
    <row r="2" spans="1:16" ht="15.75" x14ac:dyDescent="0.25">
      <c r="A2" s="173" t="s">
        <v>101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</row>
    <row r="3" spans="1:16" ht="16.5" thickBot="1" x14ac:dyDescent="0.3">
      <c r="A3" s="96"/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</row>
    <row r="4" spans="1:16" ht="15.75" x14ac:dyDescent="0.25">
      <c r="A4" s="168" t="s">
        <v>0</v>
      </c>
      <c r="B4" s="157" t="s">
        <v>36</v>
      </c>
      <c r="C4" s="159" t="s">
        <v>60</v>
      </c>
      <c r="D4" s="160"/>
      <c r="E4" s="161"/>
      <c r="F4" s="162" t="s">
        <v>40</v>
      </c>
      <c r="G4" s="163"/>
      <c r="H4" s="163"/>
      <c r="I4" s="163"/>
      <c r="J4" s="164"/>
      <c r="K4" s="165" t="s">
        <v>45</v>
      </c>
      <c r="L4" s="165"/>
      <c r="M4" s="165"/>
      <c r="N4" s="165"/>
      <c r="O4" s="157" t="s">
        <v>48</v>
      </c>
      <c r="P4" s="166" t="s">
        <v>51</v>
      </c>
    </row>
    <row r="5" spans="1:16" ht="189" x14ac:dyDescent="0.25">
      <c r="A5" s="169"/>
      <c r="B5" s="158"/>
      <c r="C5" s="41" t="s">
        <v>61</v>
      </c>
      <c r="D5" s="41" t="s">
        <v>37</v>
      </c>
      <c r="E5" s="42" t="s">
        <v>38</v>
      </c>
      <c r="F5" s="42" t="s">
        <v>3</v>
      </c>
      <c r="G5" s="41" t="s">
        <v>62</v>
      </c>
      <c r="H5" s="41" t="s">
        <v>63</v>
      </c>
      <c r="I5" s="41" t="s">
        <v>42</v>
      </c>
      <c r="J5" s="41" t="s">
        <v>43</v>
      </c>
      <c r="K5" s="41" t="s">
        <v>49</v>
      </c>
      <c r="L5" s="43" t="s">
        <v>88</v>
      </c>
      <c r="M5" s="43" t="s">
        <v>89</v>
      </c>
      <c r="N5" s="43" t="s">
        <v>46</v>
      </c>
      <c r="O5" s="158"/>
      <c r="P5" s="167"/>
    </row>
    <row r="6" spans="1:16" ht="45" customHeight="1" x14ac:dyDescent="0.25">
      <c r="A6" s="44"/>
      <c r="B6" s="41">
        <v>1</v>
      </c>
      <c r="C6" s="41">
        <v>2</v>
      </c>
      <c r="D6" s="41">
        <v>3</v>
      </c>
      <c r="E6" s="41" t="s">
        <v>39</v>
      </c>
      <c r="F6" s="41">
        <v>5</v>
      </c>
      <c r="G6" s="41">
        <v>6</v>
      </c>
      <c r="H6" s="41">
        <v>7</v>
      </c>
      <c r="I6" s="41" t="s">
        <v>41</v>
      </c>
      <c r="J6" s="41" t="s">
        <v>44</v>
      </c>
      <c r="K6" s="41">
        <v>10</v>
      </c>
      <c r="L6" s="41">
        <v>11</v>
      </c>
      <c r="M6" s="41">
        <v>12</v>
      </c>
      <c r="N6" s="41" t="s">
        <v>47</v>
      </c>
      <c r="O6" s="45" t="s">
        <v>56</v>
      </c>
      <c r="P6" s="46">
        <v>15</v>
      </c>
    </row>
    <row r="7" spans="1:16" ht="135.75" customHeight="1" x14ac:dyDescent="0.25">
      <c r="A7" s="116"/>
      <c r="B7" s="119" t="s">
        <v>99</v>
      </c>
      <c r="C7" s="85">
        <v>4</v>
      </c>
      <c r="D7" s="85">
        <v>4</v>
      </c>
      <c r="E7" s="85">
        <f>D7/C7*100</f>
        <v>100</v>
      </c>
      <c r="F7" s="40" t="s">
        <v>6</v>
      </c>
      <c r="G7" s="86">
        <f>SUM(G8:G10)</f>
        <v>26551.7</v>
      </c>
      <c r="H7" s="86">
        <f>SUM(H8:H10)</f>
        <v>26551.7</v>
      </c>
      <c r="I7" s="86">
        <f>H7/G7*100</f>
        <v>100</v>
      </c>
      <c r="J7" s="67">
        <f>E7/I7*100</f>
        <v>100</v>
      </c>
      <c r="K7" s="87" t="s">
        <v>110</v>
      </c>
      <c r="L7" s="43">
        <v>4</v>
      </c>
      <c r="M7" s="68">
        <v>4</v>
      </c>
      <c r="N7" s="97">
        <f>M7/L7*100</f>
        <v>100</v>
      </c>
      <c r="O7" s="174">
        <f>N18*J7/100</f>
        <v>100</v>
      </c>
      <c r="P7" s="125" t="s">
        <v>71</v>
      </c>
    </row>
    <row r="8" spans="1:16" ht="36.75" x14ac:dyDescent="0.25">
      <c r="A8" s="117"/>
      <c r="B8" s="120"/>
      <c r="C8" s="128" t="s">
        <v>100</v>
      </c>
      <c r="D8" s="129"/>
      <c r="E8" s="130"/>
      <c r="F8" s="48" t="s">
        <v>53</v>
      </c>
      <c r="G8" s="89"/>
      <c r="H8" s="89"/>
      <c r="I8" s="86" t="e">
        <f>H8/G8*100</f>
        <v>#DIV/0!</v>
      </c>
      <c r="J8" s="67" t="e">
        <f>E8/I8*100</f>
        <v>#DIV/0!</v>
      </c>
      <c r="K8" s="74">
        <v>2</v>
      </c>
      <c r="L8" s="43"/>
      <c r="M8" s="90"/>
      <c r="N8" s="98" t="e">
        <f t="shared" ref="N8:N17" si="0">M8/L8*100</f>
        <v>#DIV/0!</v>
      </c>
      <c r="O8" s="171"/>
      <c r="P8" s="126"/>
    </row>
    <row r="9" spans="1:16" ht="36.75" x14ac:dyDescent="0.25">
      <c r="A9" s="117"/>
      <c r="B9" s="120"/>
      <c r="C9" s="131"/>
      <c r="D9" s="132"/>
      <c r="E9" s="133"/>
      <c r="F9" s="48" t="s">
        <v>52</v>
      </c>
      <c r="G9" s="89">
        <v>23100</v>
      </c>
      <c r="H9" s="89">
        <v>23100</v>
      </c>
      <c r="I9" s="86">
        <f>H9/G9*100</f>
        <v>100</v>
      </c>
      <c r="J9" s="67">
        <f>E9/I9*100</f>
        <v>0</v>
      </c>
      <c r="K9" s="74">
        <v>3</v>
      </c>
      <c r="L9" s="92"/>
      <c r="M9" s="90"/>
      <c r="N9" s="98" t="e">
        <f t="shared" si="0"/>
        <v>#DIV/0!</v>
      </c>
      <c r="O9" s="171"/>
      <c r="P9" s="126"/>
    </row>
    <row r="10" spans="1:16" ht="29.25" x14ac:dyDescent="0.25">
      <c r="A10" s="117"/>
      <c r="B10" s="120"/>
      <c r="C10" s="131"/>
      <c r="D10" s="132"/>
      <c r="E10" s="133"/>
      <c r="F10" s="48" t="s">
        <v>54</v>
      </c>
      <c r="G10" s="89">
        <v>3451.7</v>
      </c>
      <c r="H10" s="89">
        <v>3451.7</v>
      </c>
      <c r="I10" s="86">
        <f>H10/G10*100</f>
        <v>100</v>
      </c>
      <c r="J10" s="67">
        <f>E10/I10*100</f>
        <v>0</v>
      </c>
      <c r="K10" s="74">
        <v>4</v>
      </c>
      <c r="L10" s="92"/>
      <c r="M10" s="90"/>
      <c r="N10" s="98" t="e">
        <f t="shared" si="0"/>
        <v>#DIV/0!</v>
      </c>
      <c r="O10" s="171"/>
      <c r="P10" s="126"/>
    </row>
    <row r="11" spans="1:16" ht="40.5" x14ac:dyDescent="0.25">
      <c r="A11" s="117"/>
      <c r="B11" s="120"/>
      <c r="C11" s="131"/>
      <c r="D11" s="132"/>
      <c r="E11" s="133"/>
      <c r="F11" s="49" t="s">
        <v>55</v>
      </c>
      <c r="G11" s="89"/>
      <c r="H11" s="89"/>
      <c r="I11" s="86" t="e">
        <f>H11/G11*100</f>
        <v>#DIV/0!</v>
      </c>
      <c r="J11" s="67" t="e">
        <f>E11/I11*100</f>
        <v>#DIV/0!</v>
      </c>
      <c r="K11" s="74">
        <v>5</v>
      </c>
      <c r="L11" s="92"/>
      <c r="M11" s="90"/>
      <c r="N11" s="98" t="e">
        <f t="shared" si="0"/>
        <v>#DIV/0!</v>
      </c>
      <c r="O11" s="171"/>
      <c r="P11" s="126"/>
    </row>
    <row r="12" spans="1:16" ht="15.75" x14ac:dyDescent="0.25">
      <c r="A12" s="117"/>
      <c r="B12" s="120"/>
      <c r="C12" s="131"/>
      <c r="D12" s="132"/>
      <c r="E12" s="133"/>
      <c r="F12" s="102"/>
      <c r="G12" s="103"/>
      <c r="H12" s="103"/>
      <c r="I12" s="103"/>
      <c r="J12" s="104"/>
      <c r="K12" s="77">
        <v>6</v>
      </c>
      <c r="L12" s="105"/>
      <c r="M12" s="105"/>
      <c r="N12" s="98" t="e">
        <f t="shared" si="0"/>
        <v>#DIV/0!</v>
      </c>
      <c r="O12" s="171"/>
      <c r="P12" s="126"/>
    </row>
    <row r="13" spans="1:16" ht="15.75" x14ac:dyDescent="0.25">
      <c r="A13" s="117"/>
      <c r="B13" s="120"/>
      <c r="C13" s="131"/>
      <c r="D13" s="132"/>
      <c r="E13" s="133"/>
      <c r="F13" s="110"/>
      <c r="G13" s="111"/>
      <c r="H13" s="111"/>
      <c r="I13" s="111"/>
      <c r="J13" s="112"/>
      <c r="K13" s="77">
        <v>7</v>
      </c>
      <c r="L13" s="105"/>
      <c r="M13" s="105"/>
      <c r="N13" s="98" t="e">
        <f t="shared" si="0"/>
        <v>#DIV/0!</v>
      </c>
      <c r="O13" s="171"/>
      <c r="P13" s="126"/>
    </row>
    <row r="14" spans="1:16" ht="15.75" x14ac:dyDescent="0.25">
      <c r="A14" s="117"/>
      <c r="B14" s="120"/>
      <c r="C14" s="131"/>
      <c r="D14" s="132"/>
      <c r="E14" s="133"/>
      <c r="F14" s="110"/>
      <c r="G14" s="111"/>
      <c r="H14" s="111"/>
      <c r="I14" s="111"/>
      <c r="J14" s="112"/>
      <c r="K14" s="77">
        <v>8</v>
      </c>
      <c r="L14" s="105"/>
      <c r="M14" s="105"/>
      <c r="N14" s="98" t="e">
        <f t="shared" si="0"/>
        <v>#DIV/0!</v>
      </c>
      <c r="O14" s="171"/>
      <c r="P14" s="126"/>
    </row>
    <row r="15" spans="1:16" ht="15.75" x14ac:dyDescent="0.25">
      <c r="A15" s="117"/>
      <c r="B15" s="120"/>
      <c r="C15" s="131"/>
      <c r="D15" s="132"/>
      <c r="E15" s="133"/>
      <c r="F15" s="110"/>
      <c r="G15" s="111"/>
      <c r="H15" s="111"/>
      <c r="I15" s="111"/>
      <c r="J15" s="112"/>
      <c r="K15" s="77">
        <v>9</v>
      </c>
      <c r="L15" s="105"/>
      <c r="M15" s="105"/>
      <c r="N15" s="98" t="e">
        <f t="shared" si="0"/>
        <v>#DIV/0!</v>
      </c>
      <c r="O15" s="171"/>
      <c r="P15" s="126"/>
    </row>
    <row r="16" spans="1:16" ht="15.75" x14ac:dyDescent="0.25">
      <c r="A16" s="117"/>
      <c r="B16" s="120"/>
      <c r="C16" s="131"/>
      <c r="D16" s="132"/>
      <c r="E16" s="133"/>
      <c r="F16" s="110"/>
      <c r="G16" s="111"/>
      <c r="H16" s="111"/>
      <c r="I16" s="111"/>
      <c r="J16" s="112"/>
      <c r="K16" s="77">
        <v>10</v>
      </c>
      <c r="L16" s="105"/>
      <c r="M16" s="105"/>
      <c r="N16" s="98" t="e">
        <f t="shared" si="0"/>
        <v>#DIV/0!</v>
      </c>
      <c r="O16" s="171"/>
      <c r="P16" s="126"/>
    </row>
    <row r="17" spans="1:16" ht="15.75" x14ac:dyDescent="0.25">
      <c r="A17" s="117"/>
      <c r="B17" s="120"/>
      <c r="C17" s="131"/>
      <c r="D17" s="132"/>
      <c r="E17" s="133"/>
      <c r="F17" s="110"/>
      <c r="G17" s="111"/>
      <c r="H17" s="111"/>
      <c r="I17" s="111"/>
      <c r="J17" s="112"/>
      <c r="K17" s="113" t="s">
        <v>93</v>
      </c>
      <c r="L17" s="105"/>
      <c r="M17" s="105"/>
      <c r="N17" s="98" t="e">
        <f t="shared" si="0"/>
        <v>#DIV/0!</v>
      </c>
      <c r="O17" s="171"/>
      <c r="P17" s="126"/>
    </row>
    <row r="18" spans="1:16" ht="16.5" thickBot="1" x14ac:dyDescent="0.3">
      <c r="A18" s="118"/>
      <c r="B18" s="121"/>
      <c r="C18" s="134"/>
      <c r="D18" s="135"/>
      <c r="E18" s="136"/>
      <c r="F18" s="106"/>
      <c r="G18" s="107"/>
      <c r="H18" s="107"/>
      <c r="I18" s="107"/>
      <c r="J18" s="108"/>
      <c r="K18" s="137" t="s">
        <v>50</v>
      </c>
      <c r="L18" s="138"/>
      <c r="M18" s="139"/>
      <c r="N18" s="60">
        <v>100</v>
      </c>
      <c r="O18" s="172"/>
      <c r="P18" s="127"/>
    </row>
  </sheetData>
  <mergeCells count="14">
    <mergeCell ref="A2:P2"/>
    <mergeCell ref="A4:A5"/>
    <mergeCell ref="B4:B5"/>
    <mergeCell ref="C4:E4"/>
    <mergeCell ref="F4:J4"/>
    <mergeCell ref="K4:N4"/>
    <mergeCell ref="O4:O5"/>
    <mergeCell ref="P4:P5"/>
    <mergeCell ref="A7:A18"/>
    <mergeCell ref="B7:B18"/>
    <mergeCell ref="O7:O18"/>
    <mergeCell ref="P7:P18"/>
    <mergeCell ref="C8:E18"/>
    <mergeCell ref="K18:M1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"/>
  <sheetViews>
    <sheetView topLeftCell="A7" workbookViewId="0">
      <selection activeCell="J7" sqref="J7"/>
    </sheetView>
  </sheetViews>
  <sheetFormatPr defaultRowHeight="15" x14ac:dyDescent="0.25"/>
  <cols>
    <col min="1" max="1" width="9.28515625" bestFit="1" customWidth="1"/>
    <col min="2" max="2" width="26.28515625" customWidth="1"/>
    <col min="3" max="6" width="9.28515625" bestFit="1" customWidth="1"/>
    <col min="7" max="8" width="10.140625" bestFit="1" customWidth="1"/>
    <col min="9" max="9" width="9.28515625" bestFit="1" customWidth="1"/>
    <col min="10" max="10" width="13.140625" bestFit="1" customWidth="1"/>
    <col min="11" max="11" width="20.42578125" customWidth="1"/>
    <col min="12" max="15" width="9.28515625" bestFit="1" customWidth="1"/>
    <col min="16" max="16" width="18.140625" customWidth="1"/>
  </cols>
  <sheetData>
    <row r="1" spans="1:16" ht="15.75" x14ac:dyDescent="0.25">
      <c r="A1" s="96"/>
      <c r="B1" s="99"/>
      <c r="C1" s="100"/>
      <c r="D1" s="100"/>
      <c r="E1" s="99"/>
      <c r="F1" s="96"/>
      <c r="G1" s="99"/>
      <c r="H1" s="99"/>
      <c r="I1" s="99"/>
      <c r="J1" s="99"/>
      <c r="K1" s="99"/>
      <c r="L1" s="99"/>
      <c r="M1" s="69"/>
      <c r="N1" s="99"/>
      <c r="O1" s="99"/>
      <c r="P1" s="101" t="s">
        <v>86</v>
      </c>
    </row>
    <row r="2" spans="1:16" ht="15.75" x14ac:dyDescent="0.25">
      <c r="A2" s="173" t="s">
        <v>104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</row>
    <row r="3" spans="1:16" ht="16.5" thickBot="1" x14ac:dyDescent="0.3">
      <c r="A3" s="96"/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</row>
    <row r="4" spans="1:16" ht="15.75" x14ac:dyDescent="0.25">
      <c r="A4" s="168" t="s">
        <v>0</v>
      </c>
      <c r="B4" s="157" t="s">
        <v>36</v>
      </c>
      <c r="C4" s="159" t="s">
        <v>60</v>
      </c>
      <c r="D4" s="160"/>
      <c r="E4" s="161"/>
      <c r="F4" s="162" t="s">
        <v>40</v>
      </c>
      <c r="G4" s="163"/>
      <c r="H4" s="163"/>
      <c r="I4" s="163"/>
      <c r="J4" s="164"/>
      <c r="K4" s="165" t="s">
        <v>45</v>
      </c>
      <c r="L4" s="165"/>
      <c r="M4" s="165"/>
      <c r="N4" s="165"/>
      <c r="O4" s="157" t="s">
        <v>48</v>
      </c>
      <c r="P4" s="166" t="s">
        <v>51</v>
      </c>
    </row>
    <row r="5" spans="1:16" ht="189" x14ac:dyDescent="0.25">
      <c r="A5" s="169"/>
      <c r="B5" s="158"/>
      <c r="C5" s="41" t="s">
        <v>61</v>
      </c>
      <c r="D5" s="41" t="s">
        <v>37</v>
      </c>
      <c r="E5" s="42" t="s">
        <v>38</v>
      </c>
      <c r="F5" s="42" t="s">
        <v>3</v>
      </c>
      <c r="G5" s="41" t="s">
        <v>62</v>
      </c>
      <c r="H5" s="41" t="s">
        <v>63</v>
      </c>
      <c r="I5" s="41" t="s">
        <v>42</v>
      </c>
      <c r="J5" s="41" t="s">
        <v>43</v>
      </c>
      <c r="K5" s="41" t="s">
        <v>49</v>
      </c>
      <c r="L5" s="43" t="s">
        <v>88</v>
      </c>
      <c r="M5" s="43" t="s">
        <v>89</v>
      </c>
      <c r="N5" s="43" t="s">
        <v>46</v>
      </c>
      <c r="O5" s="158"/>
      <c r="P5" s="167"/>
    </row>
    <row r="6" spans="1:16" ht="40.5" customHeight="1" x14ac:dyDescent="0.25">
      <c r="A6" s="44"/>
      <c r="B6" s="41">
        <v>1</v>
      </c>
      <c r="C6" s="41">
        <v>2</v>
      </c>
      <c r="D6" s="41">
        <v>3</v>
      </c>
      <c r="E6" s="41" t="s">
        <v>39</v>
      </c>
      <c r="F6" s="41">
        <v>5</v>
      </c>
      <c r="G6" s="41">
        <v>6</v>
      </c>
      <c r="H6" s="41">
        <v>7</v>
      </c>
      <c r="I6" s="41" t="s">
        <v>41</v>
      </c>
      <c r="J6" s="41" t="s">
        <v>44</v>
      </c>
      <c r="K6" s="41">
        <v>10</v>
      </c>
      <c r="L6" s="41">
        <v>11</v>
      </c>
      <c r="M6" s="41">
        <v>12</v>
      </c>
      <c r="N6" s="41" t="s">
        <v>47</v>
      </c>
      <c r="O6" s="45" t="s">
        <v>56</v>
      </c>
      <c r="P6" s="46">
        <v>15</v>
      </c>
    </row>
    <row r="7" spans="1:16" ht="135.75" customHeight="1" x14ac:dyDescent="0.25">
      <c r="A7" s="116"/>
      <c r="B7" s="119" t="s">
        <v>102</v>
      </c>
      <c r="C7" s="85">
        <v>2</v>
      </c>
      <c r="D7" s="85">
        <v>2</v>
      </c>
      <c r="E7" s="85">
        <f>D7/C7*100</f>
        <v>100</v>
      </c>
      <c r="F7" s="40" t="s">
        <v>6</v>
      </c>
      <c r="G7" s="86">
        <f>SUM(G8:G16)</f>
        <v>1519</v>
      </c>
      <c r="H7" s="86">
        <f>SUM(H8:H16)</f>
        <v>1518.8000000000002</v>
      </c>
      <c r="I7" s="86">
        <f t="shared" ref="I7:I15" si="0">H7/G7*100</f>
        <v>99.98683344305465</v>
      </c>
      <c r="J7" s="115">
        <f t="shared" ref="J7:J15" si="1">E7/I7*100</f>
        <v>100.01316829075586</v>
      </c>
      <c r="K7" s="87" t="s">
        <v>109</v>
      </c>
      <c r="L7" s="43">
        <v>446</v>
      </c>
      <c r="M7" s="68">
        <v>446</v>
      </c>
      <c r="N7" s="97">
        <f>M7/L7*100</f>
        <v>100</v>
      </c>
      <c r="O7" s="175">
        <f>N18*J7/100</f>
        <v>100.01316829075586</v>
      </c>
      <c r="P7" s="125" t="s">
        <v>71</v>
      </c>
    </row>
    <row r="8" spans="1:16" ht="36.75" x14ac:dyDescent="0.25">
      <c r="A8" s="117"/>
      <c r="B8" s="120"/>
      <c r="C8" s="128" t="s">
        <v>107</v>
      </c>
      <c r="D8" s="129"/>
      <c r="E8" s="130"/>
      <c r="F8" s="48" t="s">
        <v>53</v>
      </c>
      <c r="G8" s="89"/>
      <c r="H8" s="89"/>
      <c r="I8" s="86" t="e">
        <f t="shared" si="0"/>
        <v>#DIV/0!</v>
      </c>
      <c r="J8" s="67" t="e">
        <f t="shared" si="1"/>
        <v>#DIV/0!</v>
      </c>
      <c r="K8" s="74">
        <v>2</v>
      </c>
      <c r="L8" s="43"/>
      <c r="M8" s="90"/>
      <c r="N8" s="98" t="e">
        <f t="shared" ref="N8:N17" si="2">M8/L8*100</f>
        <v>#DIV/0!</v>
      </c>
      <c r="O8" s="176"/>
      <c r="P8" s="126"/>
    </row>
    <row r="9" spans="1:16" ht="36.75" x14ac:dyDescent="0.25">
      <c r="A9" s="117"/>
      <c r="B9" s="120"/>
      <c r="C9" s="131"/>
      <c r="D9" s="132"/>
      <c r="E9" s="133"/>
      <c r="F9" s="48" t="s">
        <v>52</v>
      </c>
      <c r="G9" s="89">
        <v>972.9</v>
      </c>
      <c r="H9" s="89">
        <v>972.7</v>
      </c>
      <c r="I9" s="86">
        <f t="shared" si="0"/>
        <v>99.979442902662157</v>
      </c>
      <c r="J9" s="67">
        <f t="shared" si="1"/>
        <v>0</v>
      </c>
      <c r="K9" s="74">
        <v>3</v>
      </c>
      <c r="L9" s="92"/>
      <c r="M9" s="90"/>
      <c r="N9" s="98" t="e">
        <f t="shared" si="2"/>
        <v>#DIV/0!</v>
      </c>
      <c r="O9" s="176"/>
      <c r="P9" s="126"/>
    </row>
    <row r="10" spans="1:16" ht="29.25" x14ac:dyDescent="0.25">
      <c r="A10" s="117"/>
      <c r="B10" s="120"/>
      <c r="C10" s="131"/>
      <c r="D10" s="132"/>
      <c r="E10" s="133"/>
      <c r="F10" s="48" t="s">
        <v>54</v>
      </c>
      <c r="G10" s="89">
        <v>153.4</v>
      </c>
      <c r="H10" s="89">
        <v>153.4</v>
      </c>
      <c r="I10" s="86">
        <f t="shared" si="0"/>
        <v>100</v>
      </c>
      <c r="J10" s="67">
        <f t="shared" si="1"/>
        <v>0</v>
      </c>
      <c r="K10" s="74">
        <v>4</v>
      </c>
      <c r="L10" s="92"/>
      <c r="M10" s="90"/>
      <c r="N10" s="98" t="e">
        <f t="shared" si="2"/>
        <v>#DIV/0!</v>
      </c>
      <c r="O10" s="176"/>
      <c r="P10" s="126"/>
    </row>
    <row r="11" spans="1:16" ht="40.5" x14ac:dyDescent="0.25">
      <c r="A11" s="117"/>
      <c r="B11" s="120"/>
      <c r="C11" s="131"/>
      <c r="D11" s="132"/>
      <c r="E11" s="133"/>
      <c r="F11" s="49" t="s">
        <v>55</v>
      </c>
      <c r="G11" s="89"/>
      <c r="H11" s="89"/>
      <c r="I11" s="86" t="e">
        <f t="shared" si="0"/>
        <v>#DIV/0!</v>
      </c>
      <c r="J11" s="67" t="e">
        <f t="shared" si="1"/>
        <v>#DIV/0!</v>
      </c>
      <c r="K11" s="74">
        <v>5</v>
      </c>
      <c r="L11" s="92"/>
      <c r="M11" s="90"/>
      <c r="N11" s="98" t="e">
        <f t="shared" si="2"/>
        <v>#DIV/0!</v>
      </c>
      <c r="O11" s="176"/>
      <c r="P11" s="126"/>
    </row>
    <row r="12" spans="1:16" ht="36.75" x14ac:dyDescent="0.25">
      <c r="A12" s="117"/>
      <c r="B12" s="120"/>
      <c r="C12" s="131"/>
      <c r="D12" s="132"/>
      <c r="E12" s="133"/>
      <c r="F12" s="48" t="s">
        <v>53</v>
      </c>
      <c r="G12" s="89"/>
      <c r="H12" s="89"/>
      <c r="I12" s="86" t="e">
        <f t="shared" si="0"/>
        <v>#DIV/0!</v>
      </c>
      <c r="J12" s="67" t="e">
        <f t="shared" si="1"/>
        <v>#DIV/0!</v>
      </c>
      <c r="K12" s="77">
        <v>6</v>
      </c>
      <c r="L12" s="105"/>
      <c r="M12" s="105"/>
      <c r="N12" s="98" t="e">
        <f t="shared" si="2"/>
        <v>#DIV/0!</v>
      </c>
      <c r="O12" s="176"/>
      <c r="P12" s="126"/>
    </row>
    <row r="13" spans="1:16" ht="36.75" x14ac:dyDescent="0.25">
      <c r="A13" s="117"/>
      <c r="B13" s="120"/>
      <c r="C13" s="131"/>
      <c r="D13" s="132"/>
      <c r="E13" s="133"/>
      <c r="F13" s="48" t="s">
        <v>52</v>
      </c>
      <c r="G13" s="89">
        <v>341.7</v>
      </c>
      <c r="H13" s="89">
        <v>341.7</v>
      </c>
      <c r="I13" s="86">
        <f t="shared" si="0"/>
        <v>100</v>
      </c>
      <c r="J13" s="67">
        <f t="shared" si="1"/>
        <v>0</v>
      </c>
      <c r="K13" s="77">
        <v>7</v>
      </c>
      <c r="L13" s="105"/>
      <c r="M13" s="105"/>
      <c r="N13" s="98" t="e">
        <f t="shared" si="2"/>
        <v>#DIV/0!</v>
      </c>
      <c r="O13" s="176"/>
      <c r="P13" s="126"/>
    </row>
    <row r="14" spans="1:16" ht="29.25" x14ac:dyDescent="0.25">
      <c r="A14" s="117"/>
      <c r="B14" s="120"/>
      <c r="C14" s="131"/>
      <c r="D14" s="132"/>
      <c r="E14" s="133"/>
      <c r="F14" s="48" t="s">
        <v>54</v>
      </c>
      <c r="G14" s="89">
        <v>51</v>
      </c>
      <c r="H14" s="89">
        <v>51</v>
      </c>
      <c r="I14" s="86">
        <f t="shared" si="0"/>
        <v>100</v>
      </c>
      <c r="J14" s="67">
        <f t="shared" si="1"/>
        <v>0</v>
      </c>
      <c r="K14" s="77">
        <v>8</v>
      </c>
      <c r="L14" s="105"/>
      <c r="M14" s="105"/>
      <c r="N14" s="98" t="e">
        <f t="shared" si="2"/>
        <v>#DIV/0!</v>
      </c>
      <c r="O14" s="176"/>
      <c r="P14" s="126"/>
    </row>
    <row r="15" spans="1:16" ht="40.5" x14ac:dyDescent="0.25">
      <c r="A15" s="117"/>
      <c r="B15" s="120"/>
      <c r="C15" s="131"/>
      <c r="D15" s="132"/>
      <c r="E15" s="133"/>
      <c r="F15" s="49" t="s">
        <v>55</v>
      </c>
      <c r="G15" s="89"/>
      <c r="H15" s="89"/>
      <c r="I15" s="86" t="e">
        <f t="shared" si="0"/>
        <v>#DIV/0!</v>
      </c>
      <c r="J15" s="67" t="e">
        <f t="shared" si="1"/>
        <v>#DIV/0!</v>
      </c>
      <c r="K15" s="77">
        <v>9</v>
      </c>
      <c r="L15" s="105"/>
      <c r="M15" s="105"/>
      <c r="N15" s="98" t="e">
        <f t="shared" si="2"/>
        <v>#DIV/0!</v>
      </c>
      <c r="O15" s="176"/>
      <c r="P15" s="126"/>
    </row>
    <row r="16" spans="1:16" ht="15.75" x14ac:dyDescent="0.25">
      <c r="A16" s="117"/>
      <c r="B16" s="120"/>
      <c r="C16" s="131"/>
      <c r="D16" s="132"/>
      <c r="E16" s="133"/>
      <c r="F16" s="110"/>
      <c r="G16" s="111"/>
      <c r="H16" s="111"/>
      <c r="I16" s="111"/>
      <c r="J16" s="112"/>
      <c r="K16" s="77">
        <v>10</v>
      </c>
      <c r="L16" s="105"/>
      <c r="M16" s="105"/>
      <c r="N16" s="98" t="e">
        <f t="shared" si="2"/>
        <v>#DIV/0!</v>
      </c>
      <c r="O16" s="176"/>
      <c r="P16" s="126"/>
    </row>
    <row r="17" spans="1:16" ht="15.75" x14ac:dyDescent="0.25">
      <c r="A17" s="117"/>
      <c r="B17" s="120"/>
      <c r="C17" s="131"/>
      <c r="D17" s="132"/>
      <c r="E17" s="133"/>
      <c r="F17" s="110"/>
      <c r="G17" s="111"/>
      <c r="H17" s="111"/>
      <c r="I17" s="111"/>
      <c r="J17" s="112"/>
      <c r="K17" s="113" t="s">
        <v>93</v>
      </c>
      <c r="L17" s="105"/>
      <c r="M17" s="105"/>
      <c r="N17" s="98" t="e">
        <f t="shared" si="2"/>
        <v>#DIV/0!</v>
      </c>
      <c r="O17" s="176"/>
      <c r="P17" s="126"/>
    </row>
    <row r="18" spans="1:16" ht="16.5" thickBot="1" x14ac:dyDescent="0.3">
      <c r="A18" s="118"/>
      <c r="B18" s="121"/>
      <c r="C18" s="134"/>
      <c r="D18" s="135"/>
      <c r="E18" s="136"/>
      <c r="F18" s="106"/>
      <c r="G18" s="107"/>
      <c r="H18" s="107"/>
      <c r="I18" s="107"/>
      <c r="J18" s="108"/>
      <c r="K18" s="137" t="s">
        <v>50</v>
      </c>
      <c r="L18" s="138"/>
      <c r="M18" s="139"/>
      <c r="N18" s="60">
        <v>100</v>
      </c>
      <c r="O18" s="177"/>
      <c r="P18" s="127"/>
    </row>
  </sheetData>
  <mergeCells count="14">
    <mergeCell ref="A2:P2"/>
    <mergeCell ref="A4:A5"/>
    <mergeCell ref="B4:B5"/>
    <mergeCell ref="C4:E4"/>
    <mergeCell ref="F4:J4"/>
    <mergeCell ref="K4:N4"/>
    <mergeCell ref="O4:O5"/>
    <mergeCell ref="P4:P5"/>
    <mergeCell ref="A7:A18"/>
    <mergeCell ref="B7:B18"/>
    <mergeCell ref="O7:O18"/>
    <mergeCell ref="P7:P18"/>
    <mergeCell ref="C8:E18"/>
    <mergeCell ref="K18:M18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P42"/>
  <sheetViews>
    <sheetView zoomScale="54" zoomScaleNormal="54" workbookViewId="0">
      <selection activeCell="H20" sqref="H20"/>
    </sheetView>
  </sheetViews>
  <sheetFormatPr defaultRowHeight="15" x14ac:dyDescent="0.25"/>
  <cols>
    <col min="1" max="1" width="4" customWidth="1"/>
    <col min="2" max="2" width="20.42578125" customWidth="1"/>
    <col min="3" max="3" width="20.28515625" customWidth="1"/>
    <col min="4" max="4" width="14" customWidth="1"/>
    <col min="5" max="5" width="13.28515625" customWidth="1"/>
    <col min="6" max="7" width="19.42578125" customWidth="1"/>
    <col min="8" max="8" width="18.140625" customWidth="1"/>
    <col min="9" max="9" width="19.42578125" customWidth="1"/>
    <col min="10" max="10" width="20.140625" customWidth="1"/>
    <col min="11" max="11" width="18.28515625" customWidth="1"/>
    <col min="12" max="12" width="23.5703125" customWidth="1"/>
    <col min="13" max="13" width="17.7109375" customWidth="1"/>
    <col min="14" max="14" width="20.85546875" customWidth="1"/>
    <col min="15" max="15" width="46.42578125" customWidth="1"/>
    <col min="16" max="16" width="16.5703125" customWidth="1"/>
  </cols>
  <sheetData>
    <row r="1" spans="1:16" ht="21.6" customHeight="1" x14ac:dyDescent="0.25">
      <c r="M1" s="19"/>
      <c r="N1" s="19"/>
      <c r="O1" s="19" t="s">
        <v>24</v>
      </c>
      <c r="P1" s="19"/>
    </row>
    <row r="2" spans="1:16" ht="21" customHeight="1" x14ac:dyDescent="0.25">
      <c r="M2" s="20"/>
      <c r="N2" s="20"/>
      <c r="O2" s="20" t="s">
        <v>35</v>
      </c>
      <c r="P2" s="20"/>
    </row>
    <row r="3" spans="1:16" ht="19.899999999999999" customHeight="1" x14ac:dyDescent="0.25">
      <c r="M3" s="20"/>
      <c r="N3" s="20"/>
      <c r="O3" s="20" t="s">
        <v>25</v>
      </c>
      <c r="P3" s="20"/>
    </row>
    <row r="4" spans="1:16" ht="23.45" customHeight="1" x14ac:dyDescent="0.25">
      <c r="M4" s="20"/>
      <c r="N4" s="20"/>
      <c r="O4" s="20" t="s">
        <v>26</v>
      </c>
      <c r="P4" s="20"/>
    </row>
    <row r="5" spans="1:16" ht="26.45" customHeight="1" x14ac:dyDescent="0.3">
      <c r="A5" s="197" t="s">
        <v>32</v>
      </c>
      <c r="B5" s="197"/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197"/>
      <c r="N5" s="197"/>
      <c r="O5" s="197"/>
    </row>
    <row r="6" spans="1:16" ht="23.45" customHeight="1" x14ac:dyDescent="0.25"/>
    <row r="7" spans="1:16" s="1" customFormat="1" ht="45.6" customHeight="1" x14ac:dyDescent="0.25">
      <c r="A7" s="198" t="s">
        <v>0</v>
      </c>
      <c r="B7" s="198" t="s">
        <v>12</v>
      </c>
      <c r="C7" s="178" t="s">
        <v>13</v>
      </c>
      <c r="D7" s="178" t="s">
        <v>3</v>
      </c>
      <c r="E7" s="178" t="s">
        <v>18</v>
      </c>
      <c r="F7" s="199" t="s">
        <v>15</v>
      </c>
      <c r="G7" s="200"/>
      <c r="H7" s="200"/>
      <c r="I7" s="200"/>
      <c r="J7" s="200"/>
      <c r="K7" s="201"/>
      <c r="L7" s="202" t="s">
        <v>17</v>
      </c>
      <c r="M7" s="204" t="s">
        <v>1</v>
      </c>
      <c r="N7" s="205"/>
      <c r="O7" s="178" t="s">
        <v>33</v>
      </c>
      <c r="P7" s="178" t="s">
        <v>2</v>
      </c>
    </row>
    <row r="8" spans="1:16" s="1" customFormat="1" ht="77.45" customHeight="1" x14ac:dyDescent="0.25">
      <c r="A8" s="178"/>
      <c r="B8" s="178"/>
      <c r="C8" s="179"/>
      <c r="D8" s="179"/>
      <c r="E8" s="179"/>
      <c r="F8" s="2" t="s">
        <v>14</v>
      </c>
      <c r="G8" s="2" t="s">
        <v>34</v>
      </c>
      <c r="H8" s="2" t="s">
        <v>20</v>
      </c>
      <c r="I8" s="2" t="s">
        <v>16</v>
      </c>
      <c r="J8" s="2" t="s">
        <v>31</v>
      </c>
      <c r="K8" s="2" t="s">
        <v>4</v>
      </c>
      <c r="L8" s="203"/>
      <c r="M8" s="24" t="s">
        <v>5</v>
      </c>
      <c r="N8" s="24" t="s">
        <v>23</v>
      </c>
      <c r="O8" s="179"/>
      <c r="P8" s="179"/>
    </row>
    <row r="9" spans="1:16" s="1" customFormat="1" ht="30.6" customHeight="1" x14ac:dyDescent="0.25">
      <c r="A9" s="24">
        <v>1</v>
      </c>
      <c r="B9" s="24">
        <v>2</v>
      </c>
      <c r="C9" s="25">
        <v>3</v>
      </c>
      <c r="D9" s="25">
        <v>4</v>
      </c>
      <c r="E9" s="25">
        <v>5</v>
      </c>
      <c r="F9" s="2">
        <v>6</v>
      </c>
      <c r="G9" s="2">
        <v>7</v>
      </c>
      <c r="H9" s="2" t="s">
        <v>19</v>
      </c>
      <c r="I9" s="2">
        <v>8</v>
      </c>
      <c r="J9" s="18" t="s">
        <v>21</v>
      </c>
      <c r="K9" s="18" t="s">
        <v>22</v>
      </c>
      <c r="L9" s="22">
        <v>9</v>
      </c>
      <c r="M9" s="24">
        <v>10</v>
      </c>
      <c r="N9" s="24">
        <v>11</v>
      </c>
      <c r="O9" s="15">
        <v>12</v>
      </c>
      <c r="P9" s="15">
        <v>13</v>
      </c>
    </row>
    <row r="10" spans="1:16" ht="54.6" customHeight="1" x14ac:dyDescent="0.25">
      <c r="A10" s="180">
        <v>1</v>
      </c>
      <c r="B10" s="183"/>
      <c r="C10" s="183"/>
      <c r="D10" s="3" t="s">
        <v>6</v>
      </c>
      <c r="E10" s="3"/>
      <c r="F10" s="4"/>
      <c r="G10" s="4"/>
      <c r="H10" s="5"/>
      <c r="I10" s="4"/>
      <c r="J10" s="4"/>
      <c r="K10" s="6"/>
      <c r="L10" s="21"/>
      <c r="M10" s="186"/>
      <c r="N10" s="186"/>
      <c r="O10" s="191"/>
      <c r="P10" s="194"/>
    </row>
    <row r="11" spans="1:16" ht="87" customHeight="1" x14ac:dyDescent="0.25">
      <c r="A11" s="181"/>
      <c r="B11" s="184"/>
      <c r="C11" s="184"/>
      <c r="D11" s="7" t="s">
        <v>7</v>
      </c>
      <c r="E11" s="7"/>
      <c r="F11" s="8"/>
      <c r="G11" s="9"/>
      <c r="H11" s="10"/>
      <c r="I11" s="8"/>
      <c r="J11" s="10"/>
      <c r="K11" s="11"/>
      <c r="L11" s="16"/>
      <c r="M11" s="187"/>
      <c r="N11" s="189"/>
      <c r="O11" s="192"/>
      <c r="P11" s="195"/>
    </row>
    <row r="12" spans="1:16" ht="64.900000000000006" customHeight="1" x14ac:dyDescent="0.25">
      <c r="A12" s="181"/>
      <c r="B12" s="184"/>
      <c r="C12" s="184"/>
      <c r="D12" s="7" t="s">
        <v>8</v>
      </c>
      <c r="E12" s="7"/>
      <c r="F12" s="12"/>
      <c r="G12" s="12"/>
      <c r="H12" s="10"/>
      <c r="I12" s="13"/>
      <c r="J12" s="10"/>
      <c r="K12" s="11"/>
      <c r="L12" s="16"/>
      <c r="M12" s="187"/>
      <c r="N12" s="189"/>
      <c r="O12" s="192"/>
      <c r="P12" s="195"/>
    </row>
    <row r="13" spans="1:16" ht="93.6" customHeight="1" x14ac:dyDescent="0.25">
      <c r="A13" s="181"/>
      <c r="B13" s="184"/>
      <c r="C13" s="184"/>
      <c r="D13" s="7" t="s">
        <v>9</v>
      </c>
      <c r="E13" s="7"/>
      <c r="F13" s="12"/>
      <c r="G13" s="12"/>
      <c r="H13" s="10"/>
      <c r="I13" s="13"/>
      <c r="J13" s="10"/>
      <c r="K13" s="11"/>
      <c r="L13" s="16"/>
      <c r="M13" s="187"/>
      <c r="N13" s="189"/>
      <c r="O13" s="192"/>
      <c r="P13" s="195"/>
    </row>
    <row r="14" spans="1:16" ht="73.150000000000006" customHeight="1" x14ac:dyDescent="0.25">
      <c r="A14" s="181"/>
      <c r="B14" s="184"/>
      <c r="C14" s="184"/>
      <c r="D14" s="14" t="s">
        <v>10</v>
      </c>
      <c r="E14" s="14"/>
      <c r="F14" s="9"/>
      <c r="G14" s="9"/>
      <c r="H14" s="10"/>
      <c r="I14" s="8"/>
      <c r="J14" s="10"/>
      <c r="K14" s="11"/>
      <c r="L14" s="16"/>
      <c r="M14" s="187"/>
      <c r="N14" s="189"/>
      <c r="O14" s="192"/>
      <c r="P14" s="195"/>
    </row>
    <row r="15" spans="1:16" ht="51" customHeight="1" x14ac:dyDescent="0.25">
      <c r="A15" s="182"/>
      <c r="B15" s="185"/>
      <c r="C15" s="185"/>
      <c r="D15" s="14" t="s">
        <v>11</v>
      </c>
      <c r="E15" s="14"/>
      <c r="F15" s="9"/>
      <c r="G15" s="9"/>
      <c r="H15" s="10"/>
      <c r="I15" s="8"/>
      <c r="J15" s="10"/>
      <c r="K15" s="11"/>
      <c r="L15" s="17"/>
      <c r="M15" s="188"/>
      <c r="N15" s="190"/>
      <c r="O15" s="193"/>
      <c r="P15" s="196"/>
    </row>
    <row r="18" spans="2:2" ht="18.75" x14ac:dyDescent="0.3">
      <c r="B18" s="23" t="s">
        <v>28</v>
      </c>
    </row>
    <row r="19" spans="2:2" ht="18.75" x14ac:dyDescent="0.3">
      <c r="B19" s="23"/>
    </row>
    <row r="20" spans="2:2" ht="18.75" x14ac:dyDescent="0.3">
      <c r="B20" s="23" t="s">
        <v>27</v>
      </c>
    </row>
    <row r="21" spans="2:2" ht="18.75" x14ac:dyDescent="0.3">
      <c r="B21" s="23"/>
    </row>
    <row r="22" spans="2:2" ht="18.75" x14ac:dyDescent="0.3">
      <c r="B22" s="23"/>
    </row>
    <row r="23" spans="2:2" ht="18.75" x14ac:dyDescent="0.3">
      <c r="B23" s="23"/>
    </row>
    <row r="24" spans="2:2" ht="18.75" x14ac:dyDescent="0.3">
      <c r="B24" s="23"/>
    </row>
    <row r="25" spans="2:2" ht="18.75" x14ac:dyDescent="0.3">
      <c r="B25" s="23"/>
    </row>
    <row r="26" spans="2:2" ht="18.75" x14ac:dyDescent="0.3">
      <c r="B26" s="23"/>
    </row>
    <row r="27" spans="2:2" ht="18.75" x14ac:dyDescent="0.3">
      <c r="B27" s="23"/>
    </row>
    <row r="28" spans="2:2" ht="18.75" x14ac:dyDescent="0.3">
      <c r="B28" s="23"/>
    </row>
    <row r="29" spans="2:2" ht="18.75" x14ac:dyDescent="0.3">
      <c r="B29" s="23"/>
    </row>
    <row r="30" spans="2:2" ht="18.75" x14ac:dyDescent="0.3">
      <c r="B30" s="23"/>
    </row>
    <row r="31" spans="2:2" ht="18.75" x14ac:dyDescent="0.3">
      <c r="B31" s="23"/>
    </row>
    <row r="32" spans="2:2" ht="18.75" x14ac:dyDescent="0.3">
      <c r="B32" s="23"/>
    </row>
    <row r="33" spans="2:2" ht="18.75" x14ac:dyDescent="0.3">
      <c r="B33" s="23"/>
    </row>
    <row r="34" spans="2:2" ht="18.75" x14ac:dyDescent="0.3">
      <c r="B34" s="23"/>
    </row>
    <row r="35" spans="2:2" ht="18.75" x14ac:dyDescent="0.3">
      <c r="B35" s="23"/>
    </row>
    <row r="36" spans="2:2" ht="18.75" x14ac:dyDescent="0.3">
      <c r="B36" s="23"/>
    </row>
    <row r="37" spans="2:2" ht="18.75" x14ac:dyDescent="0.3">
      <c r="B37" s="23"/>
    </row>
    <row r="38" spans="2:2" ht="18.75" x14ac:dyDescent="0.3">
      <c r="B38" s="23"/>
    </row>
    <row r="39" spans="2:2" ht="18.75" x14ac:dyDescent="0.3">
      <c r="B39" s="23"/>
    </row>
    <row r="40" spans="2:2" ht="18.75" x14ac:dyDescent="0.3">
      <c r="B40" s="23"/>
    </row>
    <row r="41" spans="2:2" ht="18.75" x14ac:dyDescent="0.3">
      <c r="B41" s="23" t="s">
        <v>29</v>
      </c>
    </row>
    <row r="42" spans="2:2" ht="18.75" x14ac:dyDescent="0.3">
      <c r="B42" s="23" t="s">
        <v>30</v>
      </c>
    </row>
  </sheetData>
  <mergeCells count="18">
    <mergeCell ref="A5:O5"/>
    <mergeCell ref="A7:A8"/>
    <mergeCell ref="B7:B8"/>
    <mergeCell ref="C7:C8"/>
    <mergeCell ref="D7:D8"/>
    <mergeCell ref="E7:E8"/>
    <mergeCell ref="F7:K7"/>
    <mergeCell ref="L7:L8"/>
    <mergeCell ref="M7:N7"/>
    <mergeCell ref="O7:O8"/>
    <mergeCell ref="P7:P8"/>
    <mergeCell ref="A10:A15"/>
    <mergeCell ref="B10:B15"/>
    <mergeCell ref="C10:C15"/>
    <mergeCell ref="M10:M15"/>
    <mergeCell ref="N10:N15"/>
    <mergeCell ref="O10:O15"/>
    <mergeCell ref="P10:P15"/>
  </mergeCells>
  <phoneticPr fontId="0" type="noConversion"/>
  <pageMargins left="0.11811023622047245" right="0.11811023622047245" top="0.19685039370078741" bottom="0.19685039370078741" header="0.31496062992125984" footer="0.31496062992125984"/>
  <pageSetup paperSize="9" scale="4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5</vt:i4>
      </vt:variant>
    </vt:vector>
  </HeadingPairs>
  <TitlesOfParts>
    <vt:vector size="12" baseType="lpstr">
      <vt:lpstr>СВОД</vt:lpstr>
      <vt:lpstr>СЭР</vt:lpstr>
      <vt:lpstr>Горсреда</vt:lpstr>
      <vt:lpstr>Переселение</vt:lpstr>
      <vt:lpstr>Междворовые терр</vt:lpstr>
      <vt:lpstr>Модернизация ЖКХ</vt:lpstr>
      <vt:lpstr>МП 6</vt:lpstr>
      <vt:lpstr>Горсреда!Заголовки_для_печати</vt:lpstr>
      <vt:lpstr>СЭР!Заголовки_для_печати</vt:lpstr>
      <vt:lpstr>Горсреда!Область_печати</vt:lpstr>
      <vt:lpstr>СВОД!Область_печати</vt:lpstr>
      <vt:lpstr>СЭР!Область_печати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2017-03-15T07:56:58Z</cp:lastPrinted>
  <dcterms:created xsi:type="dcterms:W3CDTF">2006-09-16T00:00:00Z</dcterms:created>
  <dcterms:modified xsi:type="dcterms:W3CDTF">2022-04-14T07:33:31Z</dcterms:modified>
</cp:coreProperties>
</file>