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Лист1" sheetId="1" r:id="rId1"/>
    <sheet name="молодые семьи" sheetId="2" r:id="rId2"/>
    <sheet name="Лист3" sheetId="3" r:id="rId3"/>
  </sheets>
  <definedNames>
    <definedName name="_xlnm.Print_Area" localSheetId="0">Лист1!$A$1:$E$42</definedName>
  </definedNames>
  <calcPr calcId="162913"/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30" i="1"/>
  <c r="C33" i="1"/>
  <c r="C34" i="1"/>
  <c r="C36" i="1"/>
  <c r="C37" i="1"/>
  <c r="C38" i="1"/>
  <c r="C39" i="1"/>
  <c r="C41" i="1"/>
  <c r="A64" i="2" l="1"/>
  <c r="I62" i="2"/>
  <c r="I61" i="2"/>
  <c r="L61" i="2" s="1"/>
  <c r="I60" i="2"/>
  <c r="I57" i="2"/>
  <c r="I54" i="2"/>
  <c r="I53" i="2"/>
  <c r="L53" i="2" s="1"/>
  <c r="I52" i="2"/>
  <c r="I51" i="2"/>
  <c r="L51" i="2" s="1"/>
  <c r="I50" i="2"/>
  <c r="I49" i="2"/>
  <c r="L49" i="2" s="1"/>
  <c r="I48" i="2"/>
  <c r="I47" i="2"/>
  <c r="L47" i="2" s="1"/>
  <c r="I46" i="2"/>
  <c r="I45" i="2"/>
  <c r="L45" i="2" s="1"/>
  <c r="I44" i="2"/>
  <c r="I43" i="2"/>
  <c r="L43" i="2" s="1"/>
  <c r="I42" i="2"/>
  <c r="I41" i="2"/>
  <c r="L41" i="2" s="1"/>
  <c r="I40" i="2"/>
  <c r="I39" i="2"/>
  <c r="L39" i="2" s="1"/>
  <c r="I36" i="2"/>
  <c r="L36" i="2" s="1"/>
  <c r="I35" i="2"/>
  <c r="M34" i="2"/>
  <c r="L34" i="2"/>
  <c r="K34" i="2"/>
  <c r="J34" i="2" s="1"/>
  <c r="N34" i="2" s="1"/>
  <c r="I33" i="2"/>
  <c r="M33" i="2" s="1"/>
  <c r="I32" i="2"/>
  <c r="M32" i="2" s="1"/>
  <c r="I31" i="2"/>
  <c r="M31" i="2" s="1"/>
  <c r="I30" i="2"/>
  <c r="M30" i="2" s="1"/>
  <c r="L29" i="2"/>
  <c r="I29" i="2"/>
  <c r="M29" i="2" s="1"/>
  <c r="I28" i="2"/>
  <c r="M28" i="2" s="1"/>
  <c r="L27" i="2"/>
  <c r="I27" i="2"/>
  <c r="K27" i="2" s="1"/>
  <c r="I26" i="2"/>
  <c r="I37" i="2" l="1"/>
  <c r="K26" i="2"/>
  <c r="K28" i="2"/>
  <c r="J27" i="2"/>
  <c r="K32" i="2"/>
  <c r="K41" i="2"/>
  <c r="K45" i="2"/>
  <c r="J45" i="2" s="1"/>
  <c r="K49" i="2"/>
  <c r="K53" i="2"/>
  <c r="J53" i="2" s="1"/>
  <c r="N53" i="2" s="1"/>
  <c r="K30" i="2"/>
  <c r="L31" i="2"/>
  <c r="L32" i="2"/>
  <c r="L33" i="2"/>
  <c r="K36" i="2"/>
  <c r="J36" i="2" s="1"/>
  <c r="K39" i="2"/>
  <c r="K43" i="2"/>
  <c r="J43" i="2" s="1"/>
  <c r="K47" i="2"/>
  <c r="J47" i="2" s="1"/>
  <c r="K51" i="2"/>
  <c r="J51" i="2" s="1"/>
  <c r="K61" i="2"/>
  <c r="J61" i="2" s="1"/>
  <c r="N61" i="2" s="1"/>
  <c r="J41" i="2"/>
  <c r="J49" i="2"/>
  <c r="N49" i="2" s="1"/>
  <c r="M27" i="2"/>
  <c r="L26" i="2"/>
  <c r="N27" i="2"/>
  <c r="L28" i="2"/>
  <c r="L30" i="2"/>
  <c r="J30" i="2" s="1"/>
  <c r="N30" i="2" s="1"/>
  <c r="K35" i="2"/>
  <c r="M36" i="2"/>
  <c r="N36" i="2" s="1"/>
  <c r="M39" i="2"/>
  <c r="K40" i="2"/>
  <c r="M41" i="2"/>
  <c r="K42" i="2"/>
  <c r="M43" i="2"/>
  <c r="K44" i="2"/>
  <c r="M45" i="2"/>
  <c r="K46" i="2"/>
  <c r="M47" i="2"/>
  <c r="K48" i="2"/>
  <c r="M49" i="2"/>
  <c r="K50" i="2"/>
  <c r="M51" i="2"/>
  <c r="N51" i="2" s="1"/>
  <c r="K52" i="2"/>
  <c r="M53" i="2"/>
  <c r="K54" i="2"/>
  <c r="I55" i="2"/>
  <c r="K57" i="2"/>
  <c r="I58" i="2"/>
  <c r="K60" i="2"/>
  <c r="M61" i="2"/>
  <c r="K62" i="2"/>
  <c r="I63" i="2"/>
  <c r="M26" i="2"/>
  <c r="K29" i="2"/>
  <c r="J29" i="2" s="1"/>
  <c r="N29" i="2" s="1"/>
  <c r="K31" i="2"/>
  <c r="J31" i="2" s="1"/>
  <c r="N31" i="2" s="1"/>
  <c r="K33" i="2"/>
  <c r="L35" i="2"/>
  <c r="J39" i="2"/>
  <c r="L40" i="2"/>
  <c r="N41" i="2"/>
  <c r="L42" i="2"/>
  <c r="L44" i="2"/>
  <c r="N45" i="2"/>
  <c r="L46" i="2"/>
  <c r="L48" i="2"/>
  <c r="L50" i="2"/>
  <c r="L52" i="2"/>
  <c r="L54" i="2"/>
  <c r="L57" i="2"/>
  <c r="L58" i="2" s="1"/>
  <c r="L60" i="2"/>
  <c r="L62" i="2"/>
  <c r="M35" i="2"/>
  <c r="M40" i="2"/>
  <c r="M42" i="2"/>
  <c r="M44" i="2"/>
  <c r="M46" i="2"/>
  <c r="M48" i="2"/>
  <c r="M50" i="2"/>
  <c r="M52" i="2"/>
  <c r="M54" i="2"/>
  <c r="M57" i="2"/>
  <c r="M58" i="2" s="1"/>
  <c r="M60" i="2"/>
  <c r="M62" i="2"/>
  <c r="J33" i="2" l="1"/>
  <c r="N33" i="2" s="1"/>
  <c r="K55" i="2"/>
  <c r="M63" i="2"/>
  <c r="N47" i="2"/>
  <c r="N43" i="2"/>
  <c r="J28" i="2"/>
  <c r="N28" i="2" s="1"/>
  <c r="L55" i="2"/>
  <c r="J32" i="2"/>
  <c r="N32" i="2" s="1"/>
  <c r="L63" i="2"/>
  <c r="M37" i="2"/>
  <c r="J54" i="2"/>
  <c r="N54" i="2" s="1"/>
  <c r="J50" i="2"/>
  <c r="N50" i="2" s="1"/>
  <c r="J46" i="2"/>
  <c r="N46" i="2" s="1"/>
  <c r="J42" i="2"/>
  <c r="N42" i="2" s="1"/>
  <c r="J60" i="2"/>
  <c r="K63" i="2"/>
  <c r="J62" i="2"/>
  <c r="N62" i="2" s="1"/>
  <c r="J57" i="2"/>
  <c r="K58" i="2"/>
  <c r="J52" i="2"/>
  <c r="N52" i="2" s="1"/>
  <c r="J48" i="2"/>
  <c r="N48" i="2" s="1"/>
  <c r="J44" i="2"/>
  <c r="N44" i="2" s="1"/>
  <c r="J40" i="2"/>
  <c r="N40" i="2" s="1"/>
  <c r="K37" i="2"/>
  <c r="M55" i="2"/>
  <c r="M64" i="2" s="1"/>
  <c r="L37" i="2"/>
  <c r="J26" i="2"/>
  <c r="N39" i="2"/>
  <c r="I64" i="2"/>
  <c r="J35" i="2"/>
  <c r="N35" i="2" s="1"/>
  <c r="L64" i="2" l="1"/>
  <c r="A65" i="2"/>
  <c r="J37" i="2"/>
  <c r="N26" i="2"/>
  <c r="N37" i="2" s="1"/>
  <c r="J55" i="2"/>
  <c r="K64" i="2"/>
  <c r="J58" i="2"/>
  <c r="N57" i="2"/>
  <c r="N58" i="2" s="1"/>
  <c r="J63" i="2"/>
  <c r="N60" i="2"/>
  <c r="N63" i="2" s="1"/>
  <c r="N64" i="2" s="1"/>
  <c r="N55" i="2"/>
  <c r="J64" i="2" l="1"/>
  <c r="K65" i="2" l="1"/>
  <c r="M65" i="2"/>
  <c r="I65" i="2"/>
  <c r="L65" i="2" l="1"/>
  <c r="N65" i="2"/>
  <c r="J65" i="2"/>
</calcChain>
</file>

<file path=xl/sharedStrings.xml><?xml version="1.0" encoding="utf-8"?>
<sst xmlns="http://schemas.openxmlformats.org/spreadsheetml/2006/main" count="183" uniqueCount="131">
  <si>
    <t>№ п/п</t>
  </si>
  <si>
    <t>Фамилия, имя, отчество</t>
  </si>
  <si>
    <t>Коли-чест-венный состав семьи, чел.</t>
  </si>
  <si>
    <t xml:space="preserve">Год рож-дения </t>
  </si>
  <si>
    <t>Дата подачи заявления</t>
  </si>
  <si>
    <t>Место работы (учебы), должность</t>
  </si>
  <si>
    <t>Размер общей площади жилого помещения, кв. м</t>
  </si>
  <si>
    <t>Стоимость 1 кв. м общей площади жилья, рублей</t>
  </si>
  <si>
    <t>Стоимость строительства (приобретения) жилья - всего, рублей</t>
  </si>
  <si>
    <t>Источники финансирования строительства (приобретения) жилья, руб.</t>
  </si>
  <si>
    <t>республиканский бюджет Республики Мордовия</t>
  </si>
  <si>
    <t>в том числе средства:</t>
  </si>
  <si>
    <t>местный бюджет</t>
  </si>
  <si>
    <t>собственные и (или) заемные средства участников</t>
  </si>
  <si>
    <t>республикан-ского бюджета Республики Мордовия, полученные из федерального бюджета</t>
  </si>
  <si>
    <t>Итого</t>
  </si>
  <si>
    <t>ООО «Агросоюз», водитель</t>
  </si>
  <si>
    <t>бухгалтер</t>
  </si>
  <si>
    <t>1.</t>
  </si>
  <si>
    <t>2.</t>
  </si>
  <si>
    <t>3.</t>
  </si>
  <si>
    <t>4.</t>
  </si>
  <si>
    <t>республикан-ского бюджета Республики Мордовия</t>
  </si>
  <si>
    <t>II. Молодые семьи и молодые специалисты</t>
  </si>
  <si>
    <t>1. Молодые семьи и молодые специалисты, учащиеся последнего курса образовательного учреждения высшего (среднего, начального) профессионального образования, заключившие соглашения с работодателем (органом местного самоуправления) о трудоустройстве в сельской местности, в которой изъявили желание постоянно проживать и работать по трудовому договору (осуществлять индивидуальную предпринимательскую деятельность) в агропромышленном комплексе и улучшить жилищные условия путем строительства жилого дома или участия в долевом строительстве жилых домов (квартир)</t>
  </si>
  <si>
    <t>...</t>
  </si>
  <si>
    <t>2. Молодые семьи и молодые специалисты, учащиеся последнего курса образовательного учреждения высшего (среднего, начального) профессионального образования, заключившие соглашения с работодателем (органом местного самоуправления) о трудоустройстве в сельской местности, в которой изъявили желание постоянно проживать и работать по трудовому договору (осуществлять индивидуальную предпринимательскую деятельность) в агропромышленном комплексе и улучшить жилищные условия путем приобретения жилых помещений</t>
  </si>
  <si>
    <t>3. Молодые семьи и молодые специалисты, изъявившие желание постоянно проживать и работать по трудовому договору (осуществлять индивидуальную предпринимательскую деятельность) в агропромышленном комплексе и улучшить жилищные условия путем строительства жилого дома или участия в долевом строительстве жилых домов (квартир)</t>
  </si>
  <si>
    <t>4. Молодые семьи и молодые специалисты, изъявившие желание постоянно проживать и работать по трудовому договору (осуществлять индивидуальную предпринимательскую деятельность) в агропромышленном комплексе и улучшить жилищные условия путем приобретения жилых помещений</t>
  </si>
  <si>
    <t>5. Молодые семьи и молодые специалисты, работающие по трудовому договору (осуществляющие индивидуальную предпринимательскую деятельность) в агропромышленном комплексе и улучшить жилищные условия путем строительства жилого дома или участия в долевом строительстве жилых домов (квартир)</t>
  </si>
  <si>
    <t>Зоткин Иван Николаевич</t>
  </si>
  <si>
    <t>ЗАО «ВКМ-Агро» рабочий животноводства</t>
  </si>
  <si>
    <t>Лоскутов Александр Емельянович</t>
  </si>
  <si>
    <t>ООО «Авангард»</t>
  </si>
  <si>
    <t>Ветеринарный врач</t>
  </si>
  <si>
    <t>Епифанова Валентина Петровна</t>
  </si>
  <si>
    <t>ООО «Агросоюз-Красное сельцо»</t>
  </si>
  <si>
    <t>доярка</t>
  </si>
  <si>
    <t>Алексин Аркадий Александрович</t>
  </si>
  <si>
    <t>ООО «Агросоюз-Левженский», водитель</t>
  </si>
  <si>
    <t>Полушкин Евгений Владимирович</t>
  </si>
  <si>
    <t>ООО Агросоюз-Красное Сельцо». агроном</t>
  </si>
  <si>
    <t>Цыполев Александр Валентинович</t>
  </si>
  <si>
    <t xml:space="preserve">КФК Сардаев Н.В. </t>
  </si>
  <si>
    <t>водитель</t>
  </si>
  <si>
    <t>Сапсырин Альберт Рашитович</t>
  </si>
  <si>
    <t>КФХ Дубинников Р.Б., водитель</t>
  </si>
  <si>
    <t>Пирогов Евгений Александрович</t>
  </si>
  <si>
    <t>ООО «ВКМ-Сельхозпродукт», бригадир</t>
  </si>
  <si>
    <t>6. Молодые семьи и молодые специалисты, работающие по трудовому договору (осуществляющие индивидуальную предпринимательскую деятельность) в агропромышленном комплексе и улучшить жилищные условия путем приобретения жилых помещений</t>
  </si>
  <si>
    <t>Чуваткина Людмила  Анатольевна</t>
  </si>
  <si>
    <t>разнорабочая</t>
  </si>
  <si>
    <t>Солдаткин Иван Николаевич</t>
  </si>
  <si>
    <t>ООО «Агросоюз-Красное Сельцо»,</t>
  </si>
  <si>
    <t>тракторист</t>
  </si>
  <si>
    <t>Радаев Виталий Федорович</t>
  </si>
  <si>
    <t>ООО «Исток»</t>
  </si>
  <si>
    <t>Чекашкин Олег Михайлович</t>
  </si>
  <si>
    <t>ООО «Авангард» плотник</t>
  </si>
  <si>
    <t>Бакаева Ольга Викторовна</t>
  </si>
  <si>
    <t xml:space="preserve">СХПК «Шишкеевский» </t>
  </si>
  <si>
    <t>Безруков Руслан Раисович</t>
  </si>
  <si>
    <t>ООО «Агросоюз». тракторист</t>
  </si>
  <si>
    <t>10. Логинов Евгений Владимирович</t>
  </si>
  <si>
    <t>ЗАО «ВКМ-Агро», зоотехник</t>
  </si>
  <si>
    <t>Сетин Константин Владимирович</t>
  </si>
  <si>
    <t>ООО «Агросоюз-Левженский», гл.инженер</t>
  </si>
  <si>
    <t>Каткова Вера Владимировна</t>
  </si>
  <si>
    <t>ООО «Агросоюз-Красное Сельцо», старший бухгалтер</t>
  </si>
  <si>
    <t>Исаев Дмитрий Александрович</t>
  </si>
  <si>
    <t>Червяков Алексей Юрьевич</t>
  </si>
  <si>
    <t>ООО «Агросоюз», гл.агроном</t>
  </si>
  <si>
    <t>7. Молодые семьи и молодые специалисты, работающие (изъявившие желание работать) по трудовым договорам или осуществляющие (изъявившие желание осуществлять) индивидуальную предпринимательскую деятельность в социальной сфере, изъявившие желание улучшить жилищные условия путем строительства жилого дома или участия в долевом строительстве жилых домов (квартир)</t>
  </si>
  <si>
    <t>4. Сергунова Наталья Ивановна</t>
  </si>
  <si>
    <t>19.121981</t>
  </si>
  <si>
    <t>Трускляйская СОШ, воспитатель</t>
  </si>
  <si>
    <t>8. Молодые семьи и молодые специалисты, работающие (изъявившие желание работать) по трудовым договорам или осуществляющие (изъявившие желание осуществлять) индивидуальную предпринимательскую деятельность в социальной сфере, изъявившие желание улучшить жилищные условия путем приобретения жилых помещений</t>
  </si>
  <si>
    <t>Аристархова Ольга Николаевна</t>
  </si>
  <si>
    <t>МОУ «Арх-Голицинская средняя общеобразовательная школа»</t>
  </si>
  <si>
    <t>техничка</t>
  </si>
  <si>
    <t>Попова Наталья Анатольевна</t>
  </si>
  <si>
    <t>МБДОУ «Красносельцовский детский сад» помощник воспитателя</t>
  </si>
  <si>
    <t>Итого молодых семей и молодых специалистов</t>
  </si>
  <si>
    <t>Всего участников программы</t>
  </si>
  <si>
    <t>Исполнитель</t>
  </si>
  <si>
    <t xml:space="preserve">Ведущий специалист управления программ, инвестиций, </t>
  </si>
  <si>
    <t xml:space="preserve">транспортного обслуживания и коммунального хозяйства </t>
  </si>
  <si>
    <r>
      <t xml:space="preserve">администрации Рузаевского муниципального района                        ____________       </t>
    </r>
    <r>
      <rPr>
        <u/>
        <sz val="14"/>
        <color theme="1"/>
        <rFont val="Times New Roman"/>
        <family val="1"/>
        <charset val="204"/>
      </rPr>
      <t>Н.Ю. Баймашкина</t>
    </r>
  </si>
  <si>
    <t xml:space="preserve">                                                                                                     (подпись)                   (расшифровка подписи)</t>
  </si>
  <si>
    <t>«____» _______________ 20 ___ г.</t>
  </si>
  <si>
    <t>Белова Татьяна Александровна</t>
  </si>
  <si>
    <t>Губкова Анна Федоровна</t>
  </si>
  <si>
    <t>Новичков Евгений Петрович</t>
  </si>
  <si>
    <t>Кузнецов Виктор Алексеевич</t>
  </si>
  <si>
    <t>Дроздов Олег Ильич</t>
  </si>
  <si>
    <t>Авдонина Марина Сергеевна</t>
  </si>
  <si>
    <t>Старостин Григорий Григорьевич</t>
  </si>
  <si>
    <t>Папасова Марина  Викторовна</t>
  </si>
  <si>
    <t>Чушкин Владимир Николаевич</t>
  </si>
  <si>
    <t>Сергунова Оксана Раисовна</t>
  </si>
  <si>
    <t>Гаврилин Владислав Евгеньевич</t>
  </si>
  <si>
    <t>Киреева Елена Николаевна</t>
  </si>
  <si>
    <t xml:space="preserve">Рыскина Лариса Петровна </t>
  </si>
  <si>
    <t>Мусалова Татьяна Алексеевна</t>
  </si>
  <si>
    <t>Орешкина Екатерина Николаевна</t>
  </si>
  <si>
    <t>Козлова Ирина Александровна</t>
  </si>
  <si>
    <t>Ваганова Елена Владимировна</t>
  </si>
  <si>
    <t>Казакова Надежда Ивановна</t>
  </si>
  <si>
    <t>Граждане, проживающие в сельской местности</t>
  </si>
  <si>
    <t>Кузнецова Елена Семеновна</t>
  </si>
  <si>
    <t>Мозгунов Виктор Владимирович</t>
  </si>
  <si>
    <t>Макаров Вадим Владимирович</t>
  </si>
  <si>
    <t>3) граждане, работающие по трудовым договорам или осуществляющие предпринимательскую деятельность в агропромышленном комплексе в сельской местности,а также работающие в организациях, осуществляющих ветеринарную деятельность для сельскохозяйственных животных, изъявившие желание  улучшить жилищные условия путем приобретения жилых помещений</t>
  </si>
  <si>
    <t>Бузакова Марина Сергеевна</t>
  </si>
  <si>
    <t>Гунин Иван Гаврилович</t>
  </si>
  <si>
    <t>Количественный состав семьи</t>
  </si>
  <si>
    <t>1) граждане, работающие по трудовым договорам или осуществляющие индивидуальную предпринимательскую деятельность в агропромышленном комплексе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</si>
  <si>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2)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</si>
  <si>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4)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приобретения жилых помещений</t>
  </si>
  <si>
    <t>участник ВЦП «Устойчивое развитие сельских территорий»</t>
  </si>
  <si>
    <t xml:space="preserve">Палицина Елена Александровна </t>
  </si>
  <si>
    <t>.</t>
  </si>
  <si>
    <t>Чекашкина Мария Сергеевна</t>
  </si>
  <si>
    <t>Деров Олег Викторович</t>
  </si>
  <si>
    <t xml:space="preserve"> </t>
  </si>
  <si>
    <t>Первоочередное право</t>
  </si>
  <si>
    <t>Наркаева Екатерина Александровна</t>
  </si>
  <si>
    <t>Учкин Александр Федорович</t>
  </si>
  <si>
    <t>граждане, имеющие 3 и более детей</t>
  </si>
  <si>
    <t>Всего по Рузаевскому муниципальному району участников</t>
  </si>
  <si>
    <t>Список граждан, изъявивших желание улучшить жилищные условий  с использованием социальных выплат в рамках Государственной программы Российской Федерации "Комплексное развитие сельских территорий" на 2022 год
по Рузаевскому муниципальному району Республики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</si>
</sst>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="73" zoomScaleNormal="83" zoomScaleSheetLayoutView="73" workbookViewId="0">
      <selection activeCell="D9" sqref="D9"/>
    </sheetView>
  </sheetViews>
  <sheetFormatPr defaultRowHeight="123.6" customHeight="1" x14ac:dyDescent="0.25"/>
  <cols>
    <col min="1" max="1" width="6.85546875" customWidth="1"/>
    <col min="2" max="2" width="37.42578125" customWidth="1"/>
    <col min="3" max="3" width="37.28515625" customWidth="1"/>
    <col min="4" max="4" width="48.140625" customWidth="1"/>
    <col min="5" max="5" width="31.85546875" customWidth="1"/>
  </cols>
  <sheetData>
    <row r="1" spans="1:5" ht="96" customHeight="1" x14ac:dyDescent="0.25">
      <c r="A1" s="46" t="s">
        <v>130</v>
      </c>
      <c r="B1" s="46"/>
      <c r="C1" s="46"/>
      <c r="D1" s="46"/>
      <c r="E1" s="46"/>
    </row>
    <row r="2" spans="1:5" ht="2.4500000000000002" hidden="1" customHeight="1" x14ac:dyDescent="0.3">
      <c r="A2" s="45"/>
      <c r="B2" s="45"/>
      <c r="C2" s="45"/>
      <c r="D2" s="45"/>
      <c r="E2" s="45"/>
    </row>
    <row r="3" spans="1:5" ht="18" customHeight="1" x14ac:dyDescent="0.25">
      <c r="A3" s="42" t="s">
        <v>0</v>
      </c>
      <c r="B3" s="42" t="s">
        <v>1</v>
      </c>
      <c r="C3" s="42" t="s">
        <v>4</v>
      </c>
      <c r="D3" s="42" t="s">
        <v>125</v>
      </c>
      <c r="E3" s="42" t="s">
        <v>115</v>
      </c>
    </row>
    <row r="4" spans="1:5" ht="14.45" customHeight="1" x14ac:dyDescent="0.25">
      <c r="A4" s="43"/>
      <c r="B4" s="43"/>
      <c r="C4" s="43"/>
      <c r="D4" s="43"/>
      <c r="E4" s="43"/>
    </row>
    <row r="5" spans="1:5" ht="18" customHeight="1" x14ac:dyDescent="0.25">
      <c r="A5" s="43"/>
      <c r="B5" s="43"/>
      <c r="C5" s="43"/>
      <c r="D5" s="43"/>
      <c r="E5" s="43"/>
    </row>
    <row r="6" spans="1:5" ht="53.45" customHeight="1" x14ac:dyDescent="0.25">
      <c r="A6" s="44"/>
      <c r="B6" s="44"/>
      <c r="C6" s="44"/>
      <c r="D6" s="44"/>
      <c r="E6" s="44"/>
    </row>
    <row r="7" spans="1:5" ht="20.45" customHeight="1" x14ac:dyDescent="0.25">
      <c r="A7" s="57" t="s">
        <v>108</v>
      </c>
      <c r="B7" s="58"/>
      <c r="C7" s="58"/>
      <c r="D7" s="58"/>
      <c r="E7" s="58"/>
    </row>
    <row r="8" spans="1:5" ht="80.45" customHeight="1" x14ac:dyDescent="0.25">
      <c r="A8" s="53" t="s">
        <v>116</v>
      </c>
      <c r="B8" s="54"/>
      <c r="C8" s="54"/>
      <c r="D8" s="54"/>
      <c r="E8" s="54"/>
    </row>
    <row r="9" spans="1:5" ht="103.15" customHeight="1" x14ac:dyDescent="0.25">
      <c r="A9" s="31">
        <v>1</v>
      </c>
      <c r="B9" s="31" t="s">
        <v>109</v>
      </c>
      <c r="C9" s="32">
        <v>43850</v>
      </c>
      <c r="D9" s="34" t="s">
        <v>119</v>
      </c>
      <c r="E9" s="31">
        <v>4</v>
      </c>
    </row>
    <row r="10" spans="1:5" ht="97.9" customHeight="1" x14ac:dyDescent="0.25">
      <c r="A10" s="31">
        <v>2</v>
      </c>
      <c r="B10" s="31" t="s">
        <v>110</v>
      </c>
      <c r="C10" s="32">
        <v>43850</v>
      </c>
      <c r="D10" s="34" t="s">
        <v>119</v>
      </c>
      <c r="E10" s="31">
        <v>4</v>
      </c>
    </row>
    <row r="11" spans="1:5" ht="99.6" customHeight="1" x14ac:dyDescent="0.25">
      <c r="A11" s="31">
        <v>3</v>
      </c>
      <c r="B11" s="31" t="s">
        <v>111</v>
      </c>
      <c r="C11" s="32">
        <v>43850</v>
      </c>
      <c r="D11" s="34" t="s">
        <v>119</v>
      </c>
      <c r="E11" s="31">
        <v>3</v>
      </c>
    </row>
    <row r="12" spans="1:5" ht="117" customHeight="1" x14ac:dyDescent="0.25">
      <c r="A12" s="31">
        <v>4</v>
      </c>
      <c r="B12" s="31" t="s">
        <v>107</v>
      </c>
      <c r="C12" s="32">
        <v>43850</v>
      </c>
      <c r="D12" s="34" t="s">
        <v>119</v>
      </c>
      <c r="E12" s="31">
        <v>4</v>
      </c>
    </row>
    <row r="13" spans="1:5" ht="122.45" customHeight="1" x14ac:dyDescent="0.25">
      <c r="A13" s="31">
        <v>5</v>
      </c>
      <c r="B13" s="31" t="s">
        <v>113</v>
      </c>
      <c r="C13" s="32">
        <v>43850</v>
      </c>
      <c r="D13" s="34" t="s">
        <v>119</v>
      </c>
      <c r="E13" s="31">
        <v>2</v>
      </c>
    </row>
    <row r="14" spans="1:5" ht="111.6" customHeight="1" x14ac:dyDescent="0.25">
      <c r="A14" s="31">
        <v>6</v>
      </c>
      <c r="B14" s="31" t="s">
        <v>114</v>
      </c>
      <c r="C14" s="32">
        <v>43850</v>
      </c>
      <c r="D14" s="34" t="s">
        <v>119</v>
      </c>
      <c r="E14" s="31">
        <v>1</v>
      </c>
    </row>
    <row r="15" spans="1:5" ht="123.6" customHeight="1" x14ac:dyDescent="0.25">
      <c r="A15" s="31">
        <v>7</v>
      </c>
      <c r="B15" s="31" t="s">
        <v>123</v>
      </c>
      <c r="C15" s="32">
        <v>43850</v>
      </c>
      <c r="D15" s="34" t="s">
        <v>119</v>
      </c>
      <c r="E15" s="31">
        <v>4</v>
      </c>
    </row>
    <row r="16" spans="1:5" ht="123.6" customHeight="1" x14ac:dyDescent="0.25">
      <c r="A16" s="31">
        <v>8</v>
      </c>
      <c r="B16" s="31" t="s">
        <v>126</v>
      </c>
      <c r="C16" s="32">
        <v>44099</v>
      </c>
      <c r="D16" s="34"/>
      <c r="E16" s="31">
        <v>4</v>
      </c>
    </row>
    <row r="17" spans="1:5" ht="123.6" customHeight="1" x14ac:dyDescent="0.25">
      <c r="A17" s="31">
        <v>9</v>
      </c>
      <c r="B17" s="31" t="s">
        <v>127</v>
      </c>
      <c r="C17" s="32">
        <v>44329</v>
      </c>
      <c r="D17" s="34"/>
      <c r="E17" s="31">
        <v>3</v>
      </c>
    </row>
    <row r="18" spans="1:5" ht="48" customHeight="1" x14ac:dyDescent="0.25">
      <c r="A18" s="53" t="s">
        <v>117</v>
      </c>
      <c r="B18" s="54"/>
      <c r="C18" s="54"/>
      <c r="D18" s="54"/>
      <c r="E18" s="54"/>
    </row>
    <row r="19" spans="1:5" ht="123.6" customHeight="1" x14ac:dyDescent="0.25">
      <c r="A19" s="31">
        <v>1</v>
      </c>
      <c r="B19" s="31" t="s">
        <v>102</v>
      </c>
      <c r="C19" s="32">
        <v>43850</v>
      </c>
      <c r="D19" s="31" t="s">
        <v>128</v>
      </c>
      <c r="E19" s="31">
        <v>5</v>
      </c>
    </row>
    <row r="20" spans="1:5" ht="136.9" customHeight="1" x14ac:dyDescent="0.25">
      <c r="A20" s="31">
        <v>2</v>
      </c>
      <c r="B20" s="31" t="s">
        <v>104</v>
      </c>
      <c r="C20" s="32">
        <v>43853</v>
      </c>
      <c r="D20" s="34" t="s">
        <v>119</v>
      </c>
      <c r="E20" s="31">
        <v>4</v>
      </c>
    </row>
    <row r="21" spans="1:5" ht="123.6" customHeight="1" x14ac:dyDescent="0.25">
      <c r="A21" s="31">
        <v>3</v>
      </c>
      <c r="B21" s="31" t="s">
        <v>106</v>
      </c>
      <c r="C21" s="32">
        <v>43854</v>
      </c>
      <c r="D21" s="34" t="s">
        <v>119</v>
      </c>
      <c r="E21" s="31">
        <v>3</v>
      </c>
    </row>
    <row r="22" spans="1:5" ht="81.599999999999994" customHeight="1" x14ac:dyDescent="0.25">
      <c r="A22" s="55" t="s">
        <v>112</v>
      </c>
      <c r="B22" s="56"/>
      <c r="C22" s="56"/>
      <c r="D22" s="56"/>
      <c r="E22" s="56"/>
    </row>
    <row r="23" spans="1:5" ht="123.6" customHeight="1" x14ac:dyDescent="0.25">
      <c r="A23" s="31">
        <v>1</v>
      </c>
      <c r="B23" s="31" t="s">
        <v>103</v>
      </c>
      <c r="C23" s="32">
        <v>43853</v>
      </c>
      <c r="D23" s="34" t="s">
        <v>128</v>
      </c>
      <c r="E23" s="31">
        <v>5</v>
      </c>
    </row>
    <row r="24" spans="1:5" ht="123.6" customHeight="1" x14ac:dyDescent="0.25">
      <c r="A24" s="31">
        <v>2</v>
      </c>
      <c r="B24" s="31" t="s">
        <v>50</v>
      </c>
      <c r="C24" s="32">
        <v>43850</v>
      </c>
      <c r="D24" s="34" t="s">
        <v>119</v>
      </c>
      <c r="E24" s="31">
        <v>3</v>
      </c>
    </row>
    <row r="25" spans="1:5" ht="123.6" customHeight="1" x14ac:dyDescent="0.25">
      <c r="A25" s="31">
        <v>3</v>
      </c>
      <c r="B25" s="31" t="s">
        <v>90</v>
      </c>
      <c r="C25" s="32">
        <f t="shared" ref="C25:C30" si="0">$C$24</f>
        <v>43850</v>
      </c>
      <c r="D25" s="31" t="s">
        <v>119</v>
      </c>
      <c r="E25" s="31">
        <v>4</v>
      </c>
    </row>
    <row r="26" spans="1:5" ht="123.6" customHeight="1" x14ac:dyDescent="0.25">
      <c r="A26" s="31">
        <v>4</v>
      </c>
      <c r="B26" s="31" t="s">
        <v>92</v>
      </c>
      <c r="C26" s="32">
        <f t="shared" si="0"/>
        <v>43850</v>
      </c>
      <c r="D26" s="31" t="s">
        <v>119</v>
      </c>
      <c r="E26" s="31">
        <v>3</v>
      </c>
    </row>
    <row r="27" spans="1:5" ht="127.15" customHeight="1" x14ac:dyDescent="0.25">
      <c r="A27" s="31">
        <v>5</v>
      </c>
      <c r="B27" s="31" t="s">
        <v>93</v>
      </c>
      <c r="C27" s="32">
        <f t="shared" si="0"/>
        <v>43850</v>
      </c>
      <c r="D27" s="34" t="s">
        <v>119</v>
      </c>
      <c r="E27" s="31">
        <v>1</v>
      </c>
    </row>
    <row r="28" spans="1:5" ht="123.6" customHeight="1" x14ac:dyDescent="0.25">
      <c r="A28" s="31">
        <v>6</v>
      </c>
      <c r="B28" s="31" t="s">
        <v>94</v>
      </c>
      <c r="C28" s="32">
        <f t="shared" si="0"/>
        <v>43850</v>
      </c>
      <c r="D28" s="34" t="s">
        <v>119</v>
      </c>
      <c r="E28" s="31">
        <v>3</v>
      </c>
    </row>
    <row r="29" spans="1:5" ht="123.6" customHeight="1" x14ac:dyDescent="0.25">
      <c r="A29" s="31">
        <v>7</v>
      </c>
      <c r="B29" s="31" t="s">
        <v>96</v>
      </c>
      <c r="C29" s="32">
        <f t="shared" si="0"/>
        <v>43850</v>
      </c>
      <c r="D29" s="34" t="s">
        <v>119</v>
      </c>
      <c r="E29" s="31">
        <v>1</v>
      </c>
    </row>
    <row r="30" spans="1:5" ht="123.6" customHeight="1" x14ac:dyDescent="0.25">
      <c r="A30" s="31">
        <v>8</v>
      </c>
      <c r="B30" s="31" t="s">
        <v>97</v>
      </c>
      <c r="C30" s="32">
        <f t="shared" si="0"/>
        <v>43850</v>
      </c>
      <c r="D30" s="34" t="s">
        <v>119</v>
      </c>
      <c r="E30" s="31">
        <v>2</v>
      </c>
    </row>
    <row r="31" spans="1:5" ht="123.6" customHeight="1" x14ac:dyDescent="0.25">
      <c r="A31" s="31">
        <v>9</v>
      </c>
      <c r="B31" s="31" t="s">
        <v>100</v>
      </c>
      <c r="C31" s="32">
        <v>43850</v>
      </c>
      <c r="D31" s="34" t="s">
        <v>119</v>
      </c>
      <c r="E31" s="31">
        <v>1</v>
      </c>
    </row>
    <row r="32" spans="1:5" ht="123.6" customHeight="1" x14ac:dyDescent="0.25">
      <c r="A32" s="31">
        <v>10</v>
      </c>
      <c r="B32" s="31" t="s">
        <v>98</v>
      </c>
      <c r="C32" s="32">
        <v>43850</v>
      </c>
      <c r="D32" s="34" t="s">
        <v>119</v>
      </c>
      <c r="E32" s="31">
        <v>1</v>
      </c>
    </row>
    <row r="33" spans="1:16" ht="123.6" customHeight="1" x14ac:dyDescent="0.25">
      <c r="A33" s="31">
        <v>11</v>
      </c>
      <c r="B33" s="31" t="s">
        <v>101</v>
      </c>
      <c r="C33" s="32">
        <f>$C$24</f>
        <v>43850</v>
      </c>
      <c r="D33" s="34" t="s">
        <v>119</v>
      </c>
      <c r="E33" s="31">
        <v>4</v>
      </c>
    </row>
    <row r="34" spans="1:16" ht="123.6" customHeight="1" x14ac:dyDescent="0.25">
      <c r="A34" s="31">
        <v>12</v>
      </c>
      <c r="B34" s="31" t="s">
        <v>91</v>
      </c>
      <c r="C34" s="32">
        <f>$C$24</f>
        <v>43850</v>
      </c>
      <c r="D34" s="34" t="s">
        <v>119</v>
      </c>
      <c r="E34" s="31">
        <v>2</v>
      </c>
    </row>
    <row r="35" spans="1:16" ht="44.45" customHeight="1" x14ac:dyDescent="0.25">
      <c r="A35" s="53" t="s">
        <v>118</v>
      </c>
      <c r="B35" s="54"/>
      <c r="C35" s="54"/>
      <c r="D35" s="54"/>
      <c r="E35" s="54"/>
    </row>
    <row r="36" spans="1:16" ht="135.6" customHeight="1" x14ac:dyDescent="0.25">
      <c r="A36" s="31">
        <v>1</v>
      </c>
      <c r="B36" s="31" t="s">
        <v>105</v>
      </c>
      <c r="C36" s="35">
        <f>$C$24</f>
        <v>43850</v>
      </c>
      <c r="D36" s="33" t="s">
        <v>128</v>
      </c>
      <c r="E36" s="31">
        <v>5</v>
      </c>
    </row>
    <row r="37" spans="1:16" ht="123.6" customHeight="1" x14ac:dyDescent="0.25">
      <c r="A37" s="31">
        <v>2</v>
      </c>
      <c r="B37" s="31" t="s">
        <v>80</v>
      </c>
      <c r="C37" s="35">
        <f>$C$24</f>
        <v>43850</v>
      </c>
      <c r="D37" s="33" t="s">
        <v>119</v>
      </c>
      <c r="E37" s="31">
        <v>3</v>
      </c>
    </row>
    <row r="38" spans="1:16" ht="123.6" customHeight="1" x14ac:dyDescent="0.25">
      <c r="A38" s="31">
        <v>3</v>
      </c>
      <c r="B38" s="31" t="s">
        <v>120</v>
      </c>
      <c r="C38" s="32">
        <f>$C$24</f>
        <v>43850</v>
      </c>
      <c r="D38" s="31" t="s">
        <v>119</v>
      </c>
      <c r="E38" s="31">
        <v>4</v>
      </c>
    </row>
    <row r="39" spans="1:16" ht="109.9" customHeight="1" x14ac:dyDescent="0.25">
      <c r="A39" s="31">
        <v>4</v>
      </c>
      <c r="B39" s="31" t="s">
        <v>95</v>
      </c>
      <c r="C39" s="32">
        <f>$C$24</f>
        <v>43850</v>
      </c>
      <c r="D39" s="31" t="s">
        <v>119</v>
      </c>
      <c r="E39" s="31">
        <v>4</v>
      </c>
    </row>
    <row r="40" spans="1:16" ht="91.9" customHeight="1" x14ac:dyDescent="0.25">
      <c r="A40" s="31">
        <v>5</v>
      </c>
      <c r="B40" s="31" t="s">
        <v>99</v>
      </c>
      <c r="C40" s="32">
        <v>43854</v>
      </c>
      <c r="D40" s="31" t="s">
        <v>119</v>
      </c>
      <c r="E40" s="31">
        <v>4</v>
      </c>
    </row>
    <row r="41" spans="1:16" ht="89.45" customHeight="1" x14ac:dyDescent="0.25">
      <c r="A41" s="31">
        <v>6</v>
      </c>
      <c r="B41" s="31" t="s">
        <v>122</v>
      </c>
      <c r="C41" s="32">
        <f>$C$24</f>
        <v>43850</v>
      </c>
      <c r="D41" s="31"/>
      <c r="E41" s="31">
        <v>3</v>
      </c>
    </row>
    <row r="42" spans="1:16" ht="55.15" customHeight="1" x14ac:dyDescent="0.25">
      <c r="A42" s="30">
        <v>30</v>
      </c>
      <c r="B42" s="47" t="s">
        <v>129</v>
      </c>
      <c r="C42" s="48"/>
      <c r="D42" s="48"/>
      <c r="E42" s="41"/>
    </row>
    <row r="43" spans="1:16" ht="18.75" x14ac:dyDescent="0.25">
      <c r="A43" s="36"/>
      <c r="B43" s="36"/>
      <c r="C43" s="37"/>
      <c r="D43" s="37"/>
      <c r="E43" s="38"/>
    </row>
    <row r="44" spans="1:16" ht="21" customHeight="1" x14ac:dyDescent="0.25">
      <c r="A44" s="51"/>
      <c r="B44" s="51"/>
      <c r="C44" s="51"/>
      <c r="D44" s="51"/>
      <c r="E44" s="51"/>
    </row>
    <row r="45" spans="1:16" ht="21" customHeight="1" x14ac:dyDescent="0.3">
      <c r="A45" s="52"/>
      <c r="B45" s="52"/>
      <c r="C45" s="52"/>
      <c r="D45" s="52"/>
      <c r="E45" s="52"/>
    </row>
    <row r="46" spans="1:16" ht="21" x14ac:dyDescent="0.35">
      <c r="A46" s="39"/>
      <c r="B46" s="39"/>
      <c r="C46" s="40"/>
      <c r="D46" s="40"/>
      <c r="E46" s="40"/>
    </row>
    <row r="47" spans="1:16" ht="66" customHeight="1" x14ac:dyDescent="0.3">
      <c r="A47" s="49"/>
      <c r="B47" s="49"/>
      <c r="C47" s="49"/>
      <c r="D47" s="49"/>
      <c r="E47" s="49"/>
    </row>
    <row r="48" spans="1:16" ht="121.9" customHeight="1" x14ac:dyDescent="0.3">
      <c r="A48" s="50"/>
      <c r="B48" s="50"/>
      <c r="C48" s="50"/>
      <c r="D48" s="50"/>
      <c r="E48" s="50"/>
      <c r="F48" t="s">
        <v>121</v>
      </c>
      <c r="P48" t="s">
        <v>124</v>
      </c>
    </row>
    <row r="49" spans="1:5" ht="30" customHeight="1" x14ac:dyDescent="0.3">
      <c r="A49" s="50"/>
      <c r="B49" s="50"/>
      <c r="C49" s="50"/>
      <c r="D49" s="50"/>
      <c r="E49" s="50"/>
    </row>
  </sheetData>
  <mergeCells count="18">
    <mergeCell ref="A47:E47"/>
    <mergeCell ref="A48:E48"/>
    <mergeCell ref="A49:E49"/>
    <mergeCell ref="A44:E44"/>
    <mergeCell ref="A45:E45"/>
    <mergeCell ref="C3:C6"/>
    <mergeCell ref="B3:B6"/>
    <mergeCell ref="A2:E2"/>
    <mergeCell ref="A1:E1"/>
    <mergeCell ref="B42:D42"/>
    <mergeCell ref="A8:E8"/>
    <mergeCell ref="A18:E18"/>
    <mergeCell ref="A22:E22"/>
    <mergeCell ref="A35:E35"/>
    <mergeCell ref="E3:E6"/>
    <mergeCell ref="A3:A6"/>
    <mergeCell ref="A7:E7"/>
    <mergeCell ref="D3:D6"/>
  </mergeCells>
  <pageMargins left="0.11811023622047245" right="0" top="0.19685039370078741" bottom="0.19685039370078741" header="0" footer="0"/>
  <pageSetup paperSize="9" scale="62" fitToHeight="0" orientation="portrait" r:id="rId1"/>
  <rowBreaks count="2" manualBreakCount="2">
    <brk id="17" max="4" man="1"/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4" workbookViewId="0">
      <selection activeCell="B29" sqref="B29:B30"/>
    </sheetView>
  </sheetViews>
  <sheetFormatPr defaultRowHeight="15" x14ac:dyDescent="0.25"/>
  <cols>
    <col min="1" max="1" width="5.140625" customWidth="1"/>
    <col min="2" max="2" width="11.42578125" customWidth="1"/>
    <col min="4" max="4" width="11" customWidth="1"/>
    <col min="5" max="5" width="11.5703125" customWidth="1"/>
    <col min="6" max="6" width="11.42578125" customWidth="1"/>
    <col min="9" max="9" width="10.7109375" customWidth="1"/>
    <col min="10" max="10" width="12.140625" customWidth="1"/>
    <col min="11" max="11" width="11.7109375" customWidth="1"/>
    <col min="12" max="12" width="11.5703125" customWidth="1"/>
    <col min="14" max="14" width="11.5703125" customWidth="1"/>
  </cols>
  <sheetData>
    <row r="1" spans="1:14" ht="24" customHeight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5" t="s">
        <v>9</v>
      </c>
      <c r="K1" s="86"/>
      <c r="L1" s="86"/>
      <c r="M1" s="86"/>
      <c r="N1" s="87"/>
    </row>
    <row r="2" spans="1:14" ht="34.9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1" t="s">
        <v>10</v>
      </c>
      <c r="K2" s="85" t="s">
        <v>11</v>
      </c>
      <c r="L2" s="87"/>
      <c r="M2" s="81" t="s">
        <v>12</v>
      </c>
      <c r="N2" s="81" t="s">
        <v>13</v>
      </c>
    </row>
    <row r="3" spans="1:14" ht="115.5" thickBo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18" t="s">
        <v>14</v>
      </c>
      <c r="L3" s="18" t="s">
        <v>22</v>
      </c>
      <c r="M3" s="83"/>
      <c r="N3" s="83"/>
    </row>
    <row r="4" spans="1:14" ht="16.5" thickBot="1" x14ac:dyDescent="0.3">
      <c r="A4" s="3"/>
      <c r="B4" s="88" t="s">
        <v>23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6.5" thickBot="1" x14ac:dyDescent="0.3">
      <c r="A5" s="2"/>
      <c r="B5" s="59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6.5" thickBot="1" x14ac:dyDescent="0.3">
      <c r="A6" s="4"/>
      <c r="B6" s="10" t="s">
        <v>18</v>
      </c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6.5" thickBot="1" x14ac:dyDescent="0.3">
      <c r="A7" s="4"/>
      <c r="B7" s="10" t="s">
        <v>19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6.5" thickBot="1" x14ac:dyDescent="0.3">
      <c r="A8" s="4"/>
      <c r="B8" s="10" t="s">
        <v>25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6.5" thickBot="1" x14ac:dyDescent="0.3">
      <c r="A9" s="4"/>
      <c r="B9" s="10" t="s">
        <v>15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6.5" thickBot="1" x14ac:dyDescent="0.3">
      <c r="A10" s="2"/>
      <c r="B10" s="59" t="s">
        <v>26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6.5" thickBot="1" x14ac:dyDescent="0.3">
      <c r="A11" s="4"/>
      <c r="B11" s="10" t="s">
        <v>18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6.5" thickBot="1" x14ac:dyDescent="0.3">
      <c r="A12" s="4"/>
      <c r="B12" s="10" t="s">
        <v>19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6.5" thickBot="1" x14ac:dyDescent="0.3">
      <c r="A13" s="4"/>
      <c r="B13" s="10" t="s">
        <v>25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6.5" thickBot="1" x14ac:dyDescent="0.3">
      <c r="A14" s="4"/>
      <c r="B14" s="10" t="s">
        <v>15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6.5" thickBot="1" x14ac:dyDescent="0.3">
      <c r="A15" s="2"/>
      <c r="B15" s="59" t="s">
        <v>27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6.5" thickBot="1" x14ac:dyDescent="0.3">
      <c r="A16" s="4"/>
      <c r="B16" s="10" t="s">
        <v>18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6.5" thickBot="1" x14ac:dyDescent="0.3">
      <c r="A17" s="4"/>
      <c r="B17" s="10" t="s">
        <v>19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6.5" thickBot="1" x14ac:dyDescent="0.3">
      <c r="A18" s="4"/>
      <c r="B18" s="10" t="s">
        <v>25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6.5" thickBot="1" x14ac:dyDescent="0.3">
      <c r="A19" s="4"/>
      <c r="B19" s="10" t="s">
        <v>15</v>
      </c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6.5" thickBot="1" x14ac:dyDescent="0.3">
      <c r="A20" s="2"/>
      <c r="B20" s="59" t="s">
        <v>28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ht="16.5" thickBot="1" x14ac:dyDescent="0.3">
      <c r="A21" s="4"/>
      <c r="B21" s="10" t="s">
        <v>18</v>
      </c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6.5" thickBot="1" x14ac:dyDescent="0.3">
      <c r="A22" s="4"/>
      <c r="B22" s="10" t="s">
        <v>19</v>
      </c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 thickBot="1" x14ac:dyDescent="0.3">
      <c r="A23" s="4"/>
      <c r="B23" s="10" t="s">
        <v>25</v>
      </c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6.5" thickBot="1" x14ac:dyDescent="0.3">
      <c r="A24" s="4"/>
      <c r="B24" s="10" t="s">
        <v>15</v>
      </c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6.5" thickBot="1" x14ac:dyDescent="0.3">
      <c r="A25" s="2"/>
      <c r="B25" s="59" t="s">
        <v>29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90.75" thickBot="1" x14ac:dyDescent="0.3">
      <c r="A26" s="4">
        <v>1</v>
      </c>
      <c r="B26" s="5" t="s">
        <v>30</v>
      </c>
      <c r="C26" s="10">
        <v>6</v>
      </c>
      <c r="D26" s="6">
        <v>30775</v>
      </c>
      <c r="E26" s="6">
        <v>41473</v>
      </c>
      <c r="F26" s="7" t="s">
        <v>31</v>
      </c>
      <c r="G26" s="8">
        <v>108</v>
      </c>
      <c r="H26" s="9">
        <v>24240</v>
      </c>
      <c r="I26" s="8">
        <f t="shared" ref="I26:I33" si="0">G26*H26</f>
        <v>2617920</v>
      </c>
      <c r="J26" s="8">
        <f t="shared" ref="J26:J36" si="1">K26+L26</f>
        <v>1286131.7376000001</v>
      </c>
      <c r="K26" s="8">
        <f t="shared" ref="K26:K36" si="2">I26*0.69*0.68</f>
        <v>1228328.064</v>
      </c>
      <c r="L26" s="8">
        <f>I26*0.069*0.32</f>
        <v>57803.673600000002</v>
      </c>
      <c r="M26" s="8">
        <f t="shared" ref="M26:M36" si="3">I26*0.01</f>
        <v>26179.200000000001</v>
      </c>
      <c r="N26" s="8">
        <f t="shared" ref="N26:N36" si="4">I26-J26-M26</f>
        <v>1305609.0623999999</v>
      </c>
    </row>
    <row r="27" spans="1:14" ht="45" x14ac:dyDescent="0.25">
      <c r="A27" s="62" t="s">
        <v>19</v>
      </c>
      <c r="B27" s="75" t="s">
        <v>32</v>
      </c>
      <c r="C27" s="62">
        <v>4</v>
      </c>
      <c r="D27" s="64">
        <v>31322</v>
      </c>
      <c r="E27" s="64">
        <v>40742</v>
      </c>
      <c r="F27" s="11" t="s">
        <v>33</v>
      </c>
      <c r="G27" s="66">
        <v>72</v>
      </c>
      <c r="H27" s="68">
        <v>24240</v>
      </c>
      <c r="I27" s="66">
        <f t="shared" si="0"/>
        <v>1745280</v>
      </c>
      <c r="J27" s="66">
        <f t="shared" si="1"/>
        <v>1204243.2</v>
      </c>
      <c r="K27" s="66">
        <f t="shared" si="2"/>
        <v>818885.37600000005</v>
      </c>
      <c r="L27" s="66">
        <f>I27*0.69*0.32</f>
        <v>385357.82399999996</v>
      </c>
      <c r="M27" s="66">
        <f t="shared" si="3"/>
        <v>17452.8</v>
      </c>
      <c r="N27" s="66">
        <f t="shared" si="4"/>
        <v>523584.00000000006</v>
      </c>
    </row>
    <row r="28" spans="1:14" ht="30.75" thickBot="1" x14ac:dyDescent="0.3">
      <c r="A28" s="63"/>
      <c r="B28" s="77"/>
      <c r="C28" s="63"/>
      <c r="D28" s="65"/>
      <c r="E28" s="65"/>
      <c r="F28" s="7" t="s">
        <v>34</v>
      </c>
      <c r="G28" s="67"/>
      <c r="H28" s="69"/>
      <c r="I28" s="67">
        <f t="shared" si="0"/>
        <v>0</v>
      </c>
      <c r="J28" s="67">
        <f t="shared" si="1"/>
        <v>0</v>
      </c>
      <c r="K28" s="67">
        <f t="shared" si="2"/>
        <v>0</v>
      </c>
      <c r="L28" s="67">
        <f>I28*0.69*0.32</f>
        <v>0</v>
      </c>
      <c r="M28" s="67">
        <f t="shared" si="3"/>
        <v>0</v>
      </c>
      <c r="N28" s="67">
        <f t="shared" si="4"/>
        <v>0</v>
      </c>
    </row>
    <row r="29" spans="1:14" ht="60" x14ac:dyDescent="0.25">
      <c r="A29" s="62" t="s">
        <v>20</v>
      </c>
      <c r="B29" s="75" t="s">
        <v>35</v>
      </c>
      <c r="C29" s="62">
        <v>2</v>
      </c>
      <c r="D29" s="64">
        <v>29037</v>
      </c>
      <c r="E29" s="64">
        <v>40861</v>
      </c>
      <c r="F29" s="11" t="s">
        <v>36</v>
      </c>
      <c r="G29" s="66">
        <v>42</v>
      </c>
      <c r="H29" s="68">
        <v>24240</v>
      </c>
      <c r="I29" s="66">
        <f t="shared" si="0"/>
        <v>1018080</v>
      </c>
      <c r="J29" s="66">
        <f t="shared" si="1"/>
        <v>702475.2</v>
      </c>
      <c r="K29" s="66">
        <f t="shared" si="2"/>
        <v>477683.136</v>
      </c>
      <c r="L29" s="66">
        <f>I29*0.69*0.32</f>
        <v>224792.06399999998</v>
      </c>
      <c r="M29" s="66">
        <f t="shared" si="3"/>
        <v>10180.800000000001</v>
      </c>
      <c r="N29" s="66">
        <f t="shared" si="4"/>
        <v>305424.00000000006</v>
      </c>
    </row>
    <row r="30" spans="1:14" ht="15.75" thickBot="1" x14ac:dyDescent="0.3">
      <c r="A30" s="63"/>
      <c r="B30" s="77"/>
      <c r="C30" s="63"/>
      <c r="D30" s="65"/>
      <c r="E30" s="65"/>
      <c r="F30" s="7" t="s">
        <v>37</v>
      </c>
      <c r="G30" s="67"/>
      <c r="H30" s="69"/>
      <c r="I30" s="67">
        <f t="shared" si="0"/>
        <v>0</v>
      </c>
      <c r="J30" s="67">
        <f t="shared" si="1"/>
        <v>0</v>
      </c>
      <c r="K30" s="67">
        <f t="shared" si="2"/>
        <v>0</v>
      </c>
      <c r="L30" s="67">
        <f>I30*0.69*0.32</f>
        <v>0</v>
      </c>
      <c r="M30" s="67">
        <f t="shared" si="3"/>
        <v>0</v>
      </c>
      <c r="N30" s="67">
        <f t="shared" si="4"/>
        <v>0</v>
      </c>
    </row>
    <row r="31" spans="1:14" ht="75.75" thickBot="1" x14ac:dyDescent="0.3">
      <c r="A31" s="14" t="s">
        <v>21</v>
      </c>
      <c r="B31" s="5" t="s">
        <v>38</v>
      </c>
      <c r="C31" s="10">
        <v>3</v>
      </c>
      <c r="D31" s="6">
        <v>31255</v>
      </c>
      <c r="E31" s="6">
        <v>41026</v>
      </c>
      <c r="F31" s="7" t="s">
        <v>39</v>
      </c>
      <c r="G31" s="8">
        <v>54</v>
      </c>
      <c r="H31" s="9">
        <v>24240</v>
      </c>
      <c r="I31" s="8">
        <f t="shared" si="0"/>
        <v>1308960</v>
      </c>
      <c r="J31" s="8">
        <f t="shared" si="1"/>
        <v>643065.86880000005</v>
      </c>
      <c r="K31" s="8">
        <f t="shared" si="2"/>
        <v>614164.03200000001</v>
      </c>
      <c r="L31" s="8">
        <f>I31*0.069*0.32</f>
        <v>28901.836800000001</v>
      </c>
      <c r="M31" s="8">
        <f t="shared" si="3"/>
        <v>13089.6</v>
      </c>
      <c r="N31" s="8">
        <f t="shared" si="4"/>
        <v>652804.53119999997</v>
      </c>
    </row>
    <row r="32" spans="1:14" ht="75.75" thickBot="1" x14ac:dyDescent="0.3">
      <c r="A32" s="14">
        <v>5</v>
      </c>
      <c r="B32" s="5" t="s">
        <v>40</v>
      </c>
      <c r="C32" s="10">
        <v>1</v>
      </c>
      <c r="D32" s="6">
        <v>31837</v>
      </c>
      <c r="E32" s="6">
        <v>41050</v>
      </c>
      <c r="F32" s="7" t="s">
        <v>41</v>
      </c>
      <c r="G32" s="8">
        <v>33</v>
      </c>
      <c r="H32" s="9">
        <v>24240</v>
      </c>
      <c r="I32" s="8">
        <f t="shared" si="0"/>
        <v>799920</v>
      </c>
      <c r="J32" s="8">
        <f t="shared" si="1"/>
        <v>392984.69759999996</v>
      </c>
      <c r="K32" s="8">
        <f t="shared" si="2"/>
        <v>375322.46399999998</v>
      </c>
      <c r="L32" s="8">
        <f>I32*0.069*0.32</f>
        <v>17662.233600000003</v>
      </c>
      <c r="M32" s="8">
        <f t="shared" si="3"/>
        <v>7999.2</v>
      </c>
      <c r="N32" s="8">
        <f t="shared" si="4"/>
        <v>398936.10240000003</v>
      </c>
    </row>
    <row r="33" spans="1:14" ht="45" x14ac:dyDescent="0.25">
      <c r="A33" s="75">
        <v>6</v>
      </c>
      <c r="B33" s="75" t="s">
        <v>42</v>
      </c>
      <c r="C33" s="62">
        <v>4</v>
      </c>
      <c r="D33" s="64">
        <v>30197</v>
      </c>
      <c r="E33" s="64">
        <v>41200</v>
      </c>
      <c r="F33" s="11" t="s">
        <v>43</v>
      </c>
      <c r="G33" s="66">
        <v>72</v>
      </c>
      <c r="H33" s="68">
        <v>24240</v>
      </c>
      <c r="I33" s="66">
        <f t="shared" si="0"/>
        <v>1745280</v>
      </c>
      <c r="J33" s="66">
        <f t="shared" si="1"/>
        <v>1204243.2</v>
      </c>
      <c r="K33" s="66">
        <f t="shared" si="2"/>
        <v>818885.37600000005</v>
      </c>
      <c r="L33" s="66">
        <f>I33*0.69*0.32</f>
        <v>385357.82399999996</v>
      </c>
      <c r="M33" s="66">
        <f t="shared" si="3"/>
        <v>17452.8</v>
      </c>
      <c r="N33" s="66">
        <f t="shared" si="4"/>
        <v>523584.00000000006</v>
      </c>
    </row>
    <row r="34" spans="1:14" ht="15.75" thickBot="1" x14ac:dyDescent="0.3">
      <c r="A34" s="77"/>
      <c r="B34" s="77"/>
      <c r="C34" s="63"/>
      <c r="D34" s="65"/>
      <c r="E34" s="65"/>
      <c r="F34" s="7" t="s">
        <v>44</v>
      </c>
      <c r="G34" s="67"/>
      <c r="H34" s="69"/>
      <c r="I34" s="67"/>
      <c r="J34" s="67">
        <f t="shared" si="1"/>
        <v>0</v>
      </c>
      <c r="K34" s="67">
        <f t="shared" si="2"/>
        <v>0</v>
      </c>
      <c r="L34" s="67">
        <f>I34*0.69*0.32</f>
        <v>0</v>
      </c>
      <c r="M34" s="67">
        <f t="shared" si="3"/>
        <v>0</v>
      </c>
      <c r="N34" s="67">
        <f t="shared" si="4"/>
        <v>0</v>
      </c>
    </row>
    <row r="35" spans="1:14" ht="60.75" thickBot="1" x14ac:dyDescent="0.3">
      <c r="A35" s="14">
        <v>7</v>
      </c>
      <c r="B35" s="5" t="s">
        <v>45</v>
      </c>
      <c r="C35" s="10">
        <v>3</v>
      </c>
      <c r="D35" s="6">
        <v>30773</v>
      </c>
      <c r="E35" s="6">
        <v>41271</v>
      </c>
      <c r="F35" s="7" t="s">
        <v>46</v>
      </c>
      <c r="G35" s="8">
        <v>54</v>
      </c>
      <c r="H35" s="9">
        <v>24240</v>
      </c>
      <c r="I35" s="19">
        <f>G35*H35</f>
        <v>1308960</v>
      </c>
      <c r="J35" s="8">
        <f t="shared" si="1"/>
        <v>643065.86880000005</v>
      </c>
      <c r="K35" s="8">
        <f t="shared" si="2"/>
        <v>614164.03200000001</v>
      </c>
      <c r="L35" s="8">
        <f>I35*0.069*0.32</f>
        <v>28901.836800000001</v>
      </c>
      <c r="M35" s="8">
        <f t="shared" si="3"/>
        <v>13089.6</v>
      </c>
      <c r="N35" s="8">
        <f t="shared" si="4"/>
        <v>652804.53119999997</v>
      </c>
    </row>
    <row r="36" spans="1:14" ht="75.75" thickBot="1" x14ac:dyDescent="0.3">
      <c r="A36" s="12">
        <v>8</v>
      </c>
      <c r="B36" s="7" t="s">
        <v>47</v>
      </c>
      <c r="C36" s="10">
        <v>2</v>
      </c>
      <c r="D36" s="6">
        <v>32362</v>
      </c>
      <c r="E36" s="6">
        <v>41323</v>
      </c>
      <c r="F36" s="7" t="s">
        <v>48</v>
      </c>
      <c r="G36" s="8">
        <v>42</v>
      </c>
      <c r="H36" s="9">
        <v>24240</v>
      </c>
      <c r="I36" s="27">
        <f>G36*H36</f>
        <v>1018080</v>
      </c>
      <c r="J36" s="8">
        <f t="shared" si="1"/>
        <v>500162.34240000002</v>
      </c>
      <c r="K36" s="8">
        <f t="shared" si="2"/>
        <v>477683.136</v>
      </c>
      <c r="L36" s="8">
        <f>I36*0.069*0.32</f>
        <v>22479.206400000003</v>
      </c>
      <c r="M36" s="8">
        <f t="shared" si="3"/>
        <v>10180.800000000001</v>
      </c>
      <c r="N36" s="8">
        <f t="shared" si="4"/>
        <v>507736.85759999999</v>
      </c>
    </row>
    <row r="37" spans="1:14" ht="16.5" thickBot="1" x14ac:dyDescent="0.3">
      <c r="A37" s="14">
        <v>8</v>
      </c>
      <c r="B37" s="5" t="s">
        <v>15</v>
      </c>
      <c r="C37" s="10"/>
      <c r="D37" s="8"/>
      <c r="E37" s="8"/>
      <c r="F37" s="8"/>
      <c r="G37" s="8"/>
      <c r="H37" s="8"/>
      <c r="I37" s="16">
        <f t="shared" ref="I37:N37" si="5">SUM(I26:I36)</f>
        <v>11562480</v>
      </c>
      <c r="J37" s="16">
        <f t="shared" si="5"/>
        <v>6576372.1152000008</v>
      </c>
      <c r="K37" s="16">
        <f t="shared" si="5"/>
        <v>5425115.6159999995</v>
      </c>
      <c r="L37" s="16">
        <f t="shared" si="5"/>
        <v>1151256.4992</v>
      </c>
      <c r="M37" s="16">
        <f t="shared" si="5"/>
        <v>115624.80000000002</v>
      </c>
      <c r="N37" s="16">
        <f t="shared" si="5"/>
        <v>4870483.0848000003</v>
      </c>
    </row>
    <row r="38" spans="1:14" ht="16.5" thickBot="1" x14ac:dyDescent="0.3">
      <c r="A38" s="2"/>
      <c r="B38" s="59" t="s">
        <v>49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45" x14ac:dyDescent="0.25">
      <c r="A39" s="62" t="s">
        <v>18</v>
      </c>
      <c r="B39" s="75" t="s">
        <v>50</v>
      </c>
      <c r="C39" s="62">
        <v>3</v>
      </c>
      <c r="D39" s="64">
        <v>31197</v>
      </c>
      <c r="E39" s="64">
        <v>40728</v>
      </c>
      <c r="F39" s="11" t="s">
        <v>33</v>
      </c>
      <c r="G39" s="66">
        <v>54</v>
      </c>
      <c r="H39" s="68">
        <v>24240</v>
      </c>
      <c r="I39" s="66">
        <f t="shared" ref="I39:I54" si="6">G39*H39</f>
        <v>1308960</v>
      </c>
      <c r="J39" s="66">
        <f t="shared" ref="J39:J54" si="7">K39+L39</f>
        <v>643065.86880000005</v>
      </c>
      <c r="K39" s="66">
        <f t="shared" ref="K39:K54" si="8">I39*0.69*0.68</f>
        <v>614164.03200000001</v>
      </c>
      <c r="L39" s="66">
        <f t="shared" ref="L39:L54" si="9">I39*0.069*0.32</f>
        <v>28901.836800000001</v>
      </c>
      <c r="M39" s="66">
        <f t="shared" ref="M39:M54" si="10">I39*0.01</f>
        <v>13089.6</v>
      </c>
      <c r="N39" s="66">
        <f t="shared" ref="N39:N54" si="11">I39-J39-M39</f>
        <v>652804.53119999997</v>
      </c>
    </row>
    <row r="40" spans="1:14" ht="30" x14ac:dyDescent="0.25">
      <c r="A40" s="74"/>
      <c r="B40" s="76"/>
      <c r="C40" s="74"/>
      <c r="D40" s="78"/>
      <c r="E40" s="78"/>
      <c r="F40" s="11" t="s">
        <v>51</v>
      </c>
      <c r="G40" s="79"/>
      <c r="H40" s="80"/>
      <c r="I40" s="79">
        <f t="shared" si="6"/>
        <v>0</v>
      </c>
      <c r="J40" s="79">
        <f t="shared" si="7"/>
        <v>0</v>
      </c>
      <c r="K40" s="79">
        <f t="shared" si="8"/>
        <v>0</v>
      </c>
      <c r="L40" s="79">
        <f t="shared" si="9"/>
        <v>0</v>
      </c>
      <c r="M40" s="79">
        <f t="shared" si="10"/>
        <v>0</v>
      </c>
      <c r="N40" s="79">
        <f t="shared" si="11"/>
        <v>0</v>
      </c>
    </row>
    <row r="41" spans="1:14" ht="16.5" thickBot="1" x14ac:dyDescent="0.3">
      <c r="A41" s="63"/>
      <c r="B41" s="77"/>
      <c r="C41" s="63"/>
      <c r="D41" s="65"/>
      <c r="E41" s="65"/>
      <c r="F41" s="8"/>
      <c r="G41" s="67"/>
      <c r="H41" s="69"/>
      <c r="I41" s="67">
        <f t="shared" si="6"/>
        <v>0</v>
      </c>
      <c r="J41" s="67">
        <f t="shared" si="7"/>
        <v>0</v>
      </c>
      <c r="K41" s="67">
        <f t="shared" si="8"/>
        <v>0</v>
      </c>
      <c r="L41" s="67">
        <f t="shared" si="9"/>
        <v>0</v>
      </c>
      <c r="M41" s="67">
        <f t="shared" si="10"/>
        <v>0</v>
      </c>
      <c r="N41" s="67">
        <f t="shared" si="11"/>
        <v>0</v>
      </c>
    </row>
    <row r="42" spans="1:14" ht="60" x14ac:dyDescent="0.25">
      <c r="A42" s="70">
        <v>2</v>
      </c>
      <c r="B42" s="70" t="s">
        <v>52</v>
      </c>
      <c r="C42" s="62">
        <v>5</v>
      </c>
      <c r="D42" s="72">
        <v>28741</v>
      </c>
      <c r="E42" s="64">
        <v>41179</v>
      </c>
      <c r="F42" s="11" t="s">
        <v>53</v>
      </c>
      <c r="G42" s="66">
        <v>90</v>
      </c>
      <c r="H42" s="68">
        <v>24240</v>
      </c>
      <c r="I42" s="66">
        <f t="shared" si="6"/>
        <v>2181600</v>
      </c>
      <c r="J42" s="66">
        <f t="shared" si="7"/>
        <v>1071776.4480000001</v>
      </c>
      <c r="K42" s="66">
        <f t="shared" si="8"/>
        <v>1023606.7200000001</v>
      </c>
      <c r="L42" s="66">
        <f t="shared" si="9"/>
        <v>48169.72800000001</v>
      </c>
      <c r="M42" s="66">
        <f t="shared" si="10"/>
        <v>21816</v>
      </c>
      <c r="N42" s="66">
        <f t="shared" si="11"/>
        <v>1088007.5519999999</v>
      </c>
    </row>
    <row r="43" spans="1:14" ht="15.75" thickBot="1" x14ac:dyDescent="0.3">
      <c r="A43" s="71"/>
      <c r="B43" s="71"/>
      <c r="C43" s="63"/>
      <c r="D43" s="73"/>
      <c r="E43" s="65"/>
      <c r="F43" s="7" t="s">
        <v>54</v>
      </c>
      <c r="G43" s="67"/>
      <c r="H43" s="69"/>
      <c r="I43" s="67">
        <f t="shared" si="6"/>
        <v>0</v>
      </c>
      <c r="J43" s="67">
        <f t="shared" si="7"/>
        <v>0</v>
      </c>
      <c r="K43" s="67">
        <f t="shared" si="8"/>
        <v>0</v>
      </c>
      <c r="L43" s="67">
        <f t="shared" si="9"/>
        <v>0</v>
      </c>
      <c r="M43" s="67">
        <f t="shared" si="10"/>
        <v>0</v>
      </c>
      <c r="N43" s="67">
        <f t="shared" si="11"/>
        <v>0</v>
      </c>
    </row>
    <row r="44" spans="1:14" ht="30" x14ac:dyDescent="0.25">
      <c r="A44" s="70">
        <v>3</v>
      </c>
      <c r="B44" s="70" t="s">
        <v>55</v>
      </c>
      <c r="C44" s="62">
        <v>3</v>
      </c>
      <c r="D44" s="72">
        <v>28252</v>
      </c>
      <c r="E44" s="64">
        <v>41186</v>
      </c>
      <c r="F44" s="11" t="s">
        <v>56</v>
      </c>
      <c r="G44" s="66">
        <v>54</v>
      </c>
      <c r="H44" s="68">
        <v>24240</v>
      </c>
      <c r="I44" s="66">
        <f t="shared" si="6"/>
        <v>1308960</v>
      </c>
      <c r="J44" s="66">
        <f t="shared" si="7"/>
        <v>643065.86880000005</v>
      </c>
      <c r="K44" s="66">
        <f t="shared" si="8"/>
        <v>614164.03200000001</v>
      </c>
      <c r="L44" s="66">
        <f t="shared" si="9"/>
        <v>28901.836800000001</v>
      </c>
      <c r="M44" s="66">
        <f t="shared" si="10"/>
        <v>13089.6</v>
      </c>
      <c r="N44" s="66">
        <f t="shared" si="11"/>
        <v>652804.53119999997</v>
      </c>
    </row>
    <row r="45" spans="1:14" ht="15.75" thickBot="1" x14ac:dyDescent="0.3">
      <c r="A45" s="71"/>
      <c r="B45" s="71"/>
      <c r="C45" s="63"/>
      <c r="D45" s="73"/>
      <c r="E45" s="65"/>
      <c r="F45" s="7" t="s">
        <v>54</v>
      </c>
      <c r="G45" s="67"/>
      <c r="H45" s="69"/>
      <c r="I45" s="67">
        <f t="shared" si="6"/>
        <v>0</v>
      </c>
      <c r="J45" s="67">
        <f t="shared" si="7"/>
        <v>0</v>
      </c>
      <c r="K45" s="67">
        <f t="shared" si="8"/>
        <v>0</v>
      </c>
      <c r="L45" s="67">
        <f t="shared" si="9"/>
        <v>0</v>
      </c>
      <c r="M45" s="67">
        <f t="shared" si="10"/>
        <v>0</v>
      </c>
      <c r="N45" s="67">
        <f t="shared" si="11"/>
        <v>0</v>
      </c>
    </row>
    <row r="46" spans="1:14" ht="60.75" thickBot="1" x14ac:dyDescent="0.3">
      <c r="A46" s="12">
        <v>4</v>
      </c>
      <c r="B46" s="7" t="s">
        <v>57</v>
      </c>
      <c r="C46" s="10">
        <v>4</v>
      </c>
      <c r="D46" s="13">
        <v>29225</v>
      </c>
      <c r="E46" s="6">
        <v>41187</v>
      </c>
      <c r="F46" s="7" t="s">
        <v>58</v>
      </c>
      <c r="G46" s="8">
        <v>72</v>
      </c>
      <c r="H46" s="9">
        <v>24240</v>
      </c>
      <c r="I46" s="8">
        <f t="shared" si="6"/>
        <v>1745280</v>
      </c>
      <c r="J46" s="8">
        <f t="shared" si="7"/>
        <v>857421.15840000007</v>
      </c>
      <c r="K46" s="8">
        <f t="shared" si="8"/>
        <v>818885.37600000005</v>
      </c>
      <c r="L46" s="8">
        <f t="shared" si="9"/>
        <v>38535.782400000004</v>
      </c>
      <c r="M46" s="8">
        <f t="shared" si="10"/>
        <v>17452.8</v>
      </c>
      <c r="N46" s="8">
        <f t="shared" si="11"/>
        <v>870406.04159999988</v>
      </c>
    </row>
    <row r="47" spans="1:14" ht="45" x14ac:dyDescent="0.25">
      <c r="A47" s="70">
        <v>5</v>
      </c>
      <c r="B47" s="70" t="s">
        <v>59</v>
      </c>
      <c r="C47" s="62">
        <v>3</v>
      </c>
      <c r="D47" s="72">
        <v>30777</v>
      </c>
      <c r="E47" s="64">
        <v>41197</v>
      </c>
      <c r="F47" s="11" t="s">
        <v>60</v>
      </c>
      <c r="G47" s="66">
        <v>54</v>
      </c>
      <c r="H47" s="68">
        <v>24240</v>
      </c>
      <c r="I47" s="66">
        <f t="shared" si="6"/>
        <v>1308960</v>
      </c>
      <c r="J47" s="66">
        <f t="shared" si="7"/>
        <v>643065.86880000005</v>
      </c>
      <c r="K47" s="66">
        <f t="shared" si="8"/>
        <v>614164.03200000001</v>
      </c>
      <c r="L47" s="66">
        <f t="shared" si="9"/>
        <v>28901.836800000001</v>
      </c>
      <c r="M47" s="66">
        <f t="shared" si="10"/>
        <v>13089.6</v>
      </c>
      <c r="N47" s="66">
        <f t="shared" si="11"/>
        <v>652804.53119999997</v>
      </c>
    </row>
    <row r="48" spans="1:14" ht="15.75" thickBot="1" x14ac:dyDescent="0.3">
      <c r="A48" s="71"/>
      <c r="B48" s="71"/>
      <c r="C48" s="63"/>
      <c r="D48" s="73"/>
      <c r="E48" s="65"/>
      <c r="F48" s="7" t="s">
        <v>17</v>
      </c>
      <c r="G48" s="67"/>
      <c r="H48" s="69"/>
      <c r="I48" s="67">
        <f t="shared" si="6"/>
        <v>0</v>
      </c>
      <c r="J48" s="67">
        <f t="shared" si="7"/>
        <v>0</v>
      </c>
      <c r="K48" s="67">
        <f t="shared" si="8"/>
        <v>0</v>
      </c>
      <c r="L48" s="67">
        <f t="shared" si="9"/>
        <v>0</v>
      </c>
      <c r="M48" s="67">
        <f t="shared" si="10"/>
        <v>0</v>
      </c>
      <c r="N48" s="67">
        <f t="shared" si="11"/>
        <v>0</v>
      </c>
    </row>
    <row r="49" spans="1:14" ht="60.75" thickBot="1" x14ac:dyDescent="0.3">
      <c r="A49" s="12">
        <v>6</v>
      </c>
      <c r="B49" s="7" t="s">
        <v>61</v>
      </c>
      <c r="C49" s="10">
        <v>3</v>
      </c>
      <c r="D49" s="13">
        <v>32109</v>
      </c>
      <c r="E49" s="6">
        <v>41303</v>
      </c>
      <c r="F49" s="7" t="s">
        <v>62</v>
      </c>
      <c r="G49" s="8">
        <v>54</v>
      </c>
      <c r="H49" s="9">
        <v>24240</v>
      </c>
      <c r="I49" s="8">
        <f t="shared" si="6"/>
        <v>1308960</v>
      </c>
      <c r="J49" s="8">
        <f t="shared" si="7"/>
        <v>643065.86880000005</v>
      </c>
      <c r="K49" s="8">
        <f t="shared" si="8"/>
        <v>614164.03200000001</v>
      </c>
      <c r="L49" s="8">
        <f t="shared" si="9"/>
        <v>28901.836800000001</v>
      </c>
      <c r="M49" s="8">
        <f t="shared" si="10"/>
        <v>13089.6</v>
      </c>
      <c r="N49" s="8">
        <f t="shared" si="11"/>
        <v>652804.53119999997</v>
      </c>
    </row>
    <row r="50" spans="1:14" ht="75.75" thickBot="1" x14ac:dyDescent="0.3">
      <c r="A50" s="14">
        <v>7</v>
      </c>
      <c r="B50" s="5" t="s">
        <v>63</v>
      </c>
      <c r="C50" s="10">
        <v>4</v>
      </c>
      <c r="D50" s="6">
        <v>30253</v>
      </c>
      <c r="E50" s="6">
        <v>41339</v>
      </c>
      <c r="F50" s="7" t="s">
        <v>64</v>
      </c>
      <c r="G50" s="8">
        <v>72</v>
      </c>
      <c r="H50" s="9">
        <v>24240</v>
      </c>
      <c r="I50" s="8">
        <f t="shared" si="6"/>
        <v>1745280</v>
      </c>
      <c r="J50" s="8">
        <f t="shared" si="7"/>
        <v>857421.15840000007</v>
      </c>
      <c r="K50" s="8">
        <f t="shared" si="8"/>
        <v>818885.37600000005</v>
      </c>
      <c r="L50" s="8">
        <f t="shared" si="9"/>
        <v>38535.782400000004</v>
      </c>
      <c r="M50" s="8">
        <f t="shared" si="10"/>
        <v>17452.8</v>
      </c>
      <c r="N50" s="8">
        <f t="shared" si="11"/>
        <v>870406.04159999988</v>
      </c>
    </row>
    <row r="51" spans="1:14" ht="75.75" thickBot="1" x14ac:dyDescent="0.3">
      <c r="A51" s="12">
        <v>8</v>
      </c>
      <c r="B51" s="7" t="s">
        <v>65</v>
      </c>
      <c r="C51" s="10">
        <v>3</v>
      </c>
      <c r="D51" s="13">
        <v>31930</v>
      </c>
      <c r="E51" s="6">
        <v>41386</v>
      </c>
      <c r="F51" s="7" t="s">
        <v>66</v>
      </c>
      <c r="G51" s="8">
        <v>54</v>
      </c>
      <c r="H51" s="9">
        <v>24240</v>
      </c>
      <c r="I51" s="8">
        <f t="shared" si="6"/>
        <v>1308960</v>
      </c>
      <c r="J51" s="8">
        <f t="shared" si="7"/>
        <v>643065.86880000005</v>
      </c>
      <c r="K51" s="8">
        <f t="shared" si="8"/>
        <v>614164.03200000001</v>
      </c>
      <c r="L51" s="8">
        <f t="shared" si="9"/>
        <v>28901.836800000001</v>
      </c>
      <c r="M51" s="8">
        <f t="shared" si="10"/>
        <v>13089.6</v>
      </c>
      <c r="N51" s="8">
        <f t="shared" si="11"/>
        <v>652804.53119999997</v>
      </c>
    </row>
    <row r="52" spans="1:14" ht="90.75" thickBot="1" x14ac:dyDescent="0.3">
      <c r="A52" s="12">
        <v>9</v>
      </c>
      <c r="B52" s="7" t="s">
        <v>67</v>
      </c>
      <c r="C52" s="10">
        <v>3</v>
      </c>
      <c r="D52" s="13">
        <v>30774</v>
      </c>
      <c r="E52" s="6">
        <v>41410</v>
      </c>
      <c r="F52" s="7" t="s">
        <v>68</v>
      </c>
      <c r="G52" s="8">
        <v>54</v>
      </c>
      <c r="H52" s="9">
        <v>24240</v>
      </c>
      <c r="I52" s="8">
        <f t="shared" si="6"/>
        <v>1308960</v>
      </c>
      <c r="J52" s="8">
        <f t="shared" si="7"/>
        <v>643065.86880000005</v>
      </c>
      <c r="K52" s="8">
        <f t="shared" si="8"/>
        <v>614164.03200000001</v>
      </c>
      <c r="L52" s="8">
        <f t="shared" si="9"/>
        <v>28901.836800000001</v>
      </c>
      <c r="M52" s="8">
        <f t="shared" si="10"/>
        <v>13089.6</v>
      </c>
      <c r="N52" s="8">
        <f t="shared" si="11"/>
        <v>652804.53119999997</v>
      </c>
    </row>
    <row r="53" spans="1:14" ht="60.75" thickBot="1" x14ac:dyDescent="0.3">
      <c r="A53" s="12">
        <v>10</v>
      </c>
      <c r="B53" s="7" t="s">
        <v>69</v>
      </c>
      <c r="C53" s="10">
        <v>4</v>
      </c>
      <c r="D53" s="13">
        <v>29685</v>
      </c>
      <c r="E53" s="6">
        <v>41418</v>
      </c>
      <c r="F53" s="7" t="s">
        <v>16</v>
      </c>
      <c r="G53" s="8">
        <v>72</v>
      </c>
      <c r="H53" s="9">
        <v>24240</v>
      </c>
      <c r="I53" s="8">
        <f t="shared" si="6"/>
        <v>1745280</v>
      </c>
      <c r="J53" s="8">
        <f t="shared" si="7"/>
        <v>857421.15840000007</v>
      </c>
      <c r="K53" s="8">
        <f t="shared" si="8"/>
        <v>818885.37600000005</v>
      </c>
      <c r="L53" s="8">
        <f t="shared" si="9"/>
        <v>38535.782400000004</v>
      </c>
      <c r="M53" s="8">
        <f t="shared" si="10"/>
        <v>17452.8</v>
      </c>
      <c r="N53" s="8">
        <f t="shared" si="11"/>
        <v>870406.04159999988</v>
      </c>
    </row>
    <row r="54" spans="1:14" ht="60.75" thickBot="1" x14ac:dyDescent="0.3">
      <c r="A54" s="12">
        <v>11</v>
      </c>
      <c r="B54" s="7" t="s">
        <v>70</v>
      </c>
      <c r="C54" s="10">
        <v>3</v>
      </c>
      <c r="D54" s="13">
        <v>31023</v>
      </c>
      <c r="E54" s="6">
        <v>41418</v>
      </c>
      <c r="F54" s="7" t="s">
        <v>71</v>
      </c>
      <c r="G54" s="8">
        <v>54</v>
      </c>
      <c r="H54" s="9">
        <v>24240</v>
      </c>
      <c r="I54" s="8">
        <f t="shared" si="6"/>
        <v>1308960</v>
      </c>
      <c r="J54" s="8">
        <f t="shared" si="7"/>
        <v>643065.86880000005</v>
      </c>
      <c r="K54" s="8">
        <f t="shared" si="8"/>
        <v>614164.03200000001</v>
      </c>
      <c r="L54" s="8">
        <f t="shared" si="9"/>
        <v>28901.836800000001</v>
      </c>
      <c r="M54" s="8">
        <f t="shared" si="10"/>
        <v>13089.6</v>
      </c>
      <c r="N54" s="8">
        <f t="shared" si="11"/>
        <v>652804.53119999997</v>
      </c>
    </row>
    <row r="55" spans="1:14" ht="16.5" thickBot="1" x14ac:dyDescent="0.3">
      <c r="A55" s="17">
        <v>11</v>
      </c>
      <c r="B55" s="7" t="s">
        <v>15</v>
      </c>
      <c r="C55" s="10"/>
      <c r="D55" s="5"/>
      <c r="E55" s="8"/>
      <c r="F55" s="7"/>
      <c r="G55" s="8"/>
      <c r="H55" s="8"/>
      <c r="I55" s="16">
        <f t="shared" ref="I55:N55" si="12">SUM(I39:I54)</f>
        <v>16580160</v>
      </c>
      <c r="J55" s="16">
        <f t="shared" si="12"/>
        <v>8145501.0048000021</v>
      </c>
      <c r="K55" s="16">
        <f t="shared" si="12"/>
        <v>7779411.0719999997</v>
      </c>
      <c r="L55" s="16">
        <f t="shared" si="12"/>
        <v>366089.93280000001</v>
      </c>
      <c r="M55" s="16">
        <f t="shared" si="12"/>
        <v>165801.60000000001</v>
      </c>
      <c r="N55" s="16">
        <f t="shared" si="12"/>
        <v>8268857.3952000001</v>
      </c>
    </row>
    <row r="56" spans="1:14" ht="16.5" thickBot="1" x14ac:dyDescent="0.3">
      <c r="A56" s="2"/>
      <c r="B56" s="59" t="s">
        <v>72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1"/>
    </row>
    <row r="57" spans="1:14" ht="60.75" thickBot="1" x14ac:dyDescent="0.3">
      <c r="A57" s="14">
        <v>1</v>
      </c>
      <c r="B57" s="5" t="s">
        <v>73</v>
      </c>
      <c r="C57" s="10">
        <v>4</v>
      </c>
      <c r="D57" s="8" t="s">
        <v>74</v>
      </c>
      <c r="E57" s="6">
        <v>41078</v>
      </c>
      <c r="F57" s="7" t="s">
        <v>75</v>
      </c>
      <c r="G57" s="8">
        <v>72</v>
      </c>
      <c r="H57" s="9">
        <v>24240</v>
      </c>
      <c r="I57" s="8">
        <f>G57*H57</f>
        <v>1745280</v>
      </c>
      <c r="J57" s="8">
        <f>K57+L57</f>
        <v>857421.15840000007</v>
      </c>
      <c r="K57" s="8">
        <f>I57*0.69*0.68</f>
        <v>818885.37600000005</v>
      </c>
      <c r="L57" s="8">
        <f>I57*0.069*0.32</f>
        <v>38535.782400000004</v>
      </c>
      <c r="M57" s="8">
        <f>I57*0.01</f>
        <v>17452.8</v>
      </c>
      <c r="N57" s="8">
        <f>I57-J57-M57</f>
        <v>870406.04159999988</v>
      </c>
    </row>
    <row r="58" spans="1:14" ht="16.5" thickBot="1" x14ac:dyDescent="0.3">
      <c r="A58" s="15">
        <v>1</v>
      </c>
      <c r="B58" s="10" t="s">
        <v>15</v>
      </c>
      <c r="C58" s="10"/>
      <c r="D58" s="8"/>
      <c r="E58" s="8"/>
      <c r="F58" s="8"/>
      <c r="G58" s="8"/>
      <c r="H58" s="8"/>
      <c r="I58" s="16">
        <f t="shared" ref="I58:N58" si="13">SUM(I57)</f>
        <v>1745280</v>
      </c>
      <c r="J58" s="16">
        <f t="shared" si="13"/>
        <v>857421.15840000007</v>
      </c>
      <c r="K58" s="16">
        <f t="shared" si="13"/>
        <v>818885.37600000005</v>
      </c>
      <c r="L58" s="16">
        <f t="shared" si="13"/>
        <v>38535.782400000004</v>
      </c>
      <c r="M58" s="16">
        <f t="shared" si="13"/>
        <v>17452.8</v>
      </c>
      <c r="N58" s="16">
        <f t="shared" si="13"/>
        <v>870406.04159999988</v>
      </c>
    </row>
    <row r="59" spans="1:14" ht="16.5" thickBot="1" x14ac:dyDescent="0.3">
      <c r="A59" s="2"/>
      <c r="B59" s="59" t="s">
        <v>76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</row>
    <row r="60" spans="1:14" ht="90" x14ac:dyDescent="0.25">
      <c r="A60" s="62" t="s">
        <v>18</v>
      </c>
      <c r="B60" s="62" t="s">
        <v>77</v>
      </c>
      <c r="C60" s="62">
        <v>2</v>
      </c>
      <c r="D60" s="64">
        <v>29391</v>
      </c>
      <c r="E60" s="64">
        <v>41008</v>
      </c>
      <c r="F60" s="11" t="s">
        <v>78</v>
      </c>
      <c r="G60" s="66">
        <v>42</v>
      </c>
      <c r="H60" s="66">
        <v>24240</v>
      </c>
      <c r="I60" s="68">
        <f>G60*H60</f>
        <v>1018080</v>
      </c>
      <c r="J60" s="66">
        <f>K60+L60</f>
        <v>500162.34240000002</v>
      </c>
      <c r="K60" s="66">
        <f>I60*0.69*0.68</f>
        <v>477683.136</v>
      </c>
      <c r="L60" s="66">
        <f>I60*0.069*0.32</f>
        <v>22479.206400000003</v>
      </c>
      <c r="M60" s="66">
        <f>I60*0.01</f>
        <v>10180.800000000001</v>
      </c>
      <c r="N60" s="66">
        <f>I60-J60-M60</f>
        <v>507736.85759999999</v>
      </c>
    </row>
    <row r="61" spans="1:14" ht="15.75" thickBot="1" x14ac:dyDescent="0.3">
      <c r="A61" s="63"/>
      <c r="B61" s="63"/>
      <c r="C61" s="63"/>
      <c r="D61" s="65"/>
      <c r="E61" s="65"/>
      <c r="F61" s="7" t="s">
        <v>79</v>
      </c>
      <c r="G61" s="67"/>
      <c r="H61" s="67"/>
      <c r="I61" s="69">
        <f>G61*H61</f>
        <v>0</v>
      </c>
      <c r="J61" s="67">
        <f>K61+L61</f>
        <v>0</v>
      </c>
      <c r="K61" s="67">
        <f>I61*0.69*0.68</f>
        <v>0</v>
      </c>
      <c r="L61" s="67">
        <f>I61*0.069*0.32</f>
        <v>0</v>
      </c>
      <c r="M61" s="67">
        <f>I61*0.01</f>
        <v>0</v>
      </c>
      <c r="N61" s="67">
        <f>I61-J61-M61</f>
        <v>0</v>
      </c>
    </row>
    <row r="62" spans="1:14" ht="120.75" thickBot="1" x14ac:dyDescent="0.3">
      <c r="A62" s="4" t="s">
        <v>19</v>
      </c>
      <c r="B62" s="10" t="s">
        <v>80</v>
      </c>
      <c r="C62" s="10">
        <v>2</v>
      </c>
      <c r="D62" s="6">
        <v>30507</v>
      </c>
      <c r="E62" s="6">
        <v>41214</v>
      </c>
      <c r="F62" s="7" t="s">
        <v>81</v>
      </c>
      <c r="G62" s="8">
        <v>42</v>
      </c>
      <c r="H62" s="8">
        <v>24240</v>
      </c>
      <c r="I62" s="9">
        <f>G62*H62</f>
        <v>1018080</v>
      </c>
      <c r="J62" s="8">
        <f>K62+L62</f>
        <v>500162.34240000002</v>
      </c>
      <c r="K62" s="8">
        <f>I62*0.69*0.68</f>
        <v>477683.136</v>
      </c>
      <c r="L62" s="8">
        <f>I62*0.069*0.32</f>
        <v>22479.206400000003</v>
      </c>
      <c r="M62" s="8">
        <f>I62*0.01</f>
        <v>10180.800000000001</v>
      </c>
      <c r="N62" s="8">
        <f>I62-J62-M62</f>
        <v>507736.85759999999</v>
      </c>
    </row>
    <row r="63" spans="1:14" ht="16.5" thickBot="1" x14ac:dyDescent="0.3">
      <c r="A63" s="15">
        <v>2</v>
      </c>
      <c r="B63" s="10" t="s">
        <v>15</v>
      </c>
      <c r="C63" s="10"/>
      <c r="D63" s="8"/>
      <c r="E63" s="8"/>
      <c r="F63" s="8"/>
      <c r="G63" s="8"/>
      <c r="H63" s="8"/>
      <c r="I63" s="23">
        <f t="shared" ref="I63:N63" si="14">SUM(I60:I62)</f>
        <v>2036160</v>
      </c>
      <c r="J63" s="23">
        <f t="shared" si="14"/>
        <v>1000324.6848</v>
      </c>
      <c r="K63" s="23">
        <f t="shared" si="14"/>
        <v>955366.272</v>
      </c>
      <c r="L63" s="23">
        <f t="shared" si="14"/>
        <v>44958.412800000006</v>
      </c>
      <c r="M63" s="23">
        <f t="shared" si="14"/>
        <v>20361.600000000002</v>
      </c>
      <c r="N63" s="23">
        <f t="shared" si="14"/>
        <v>1015473.7152</v>
      </c>
    </row>
    <row r="64" spans="1:14" ht="95.25" thickBot="1" x14ac:dyDescent="0.3">
      <c r="A64" s="15">
        <f>A63+A58+A55+A37</f>
        <v>22</v>
      </c>
      <c r="B64" s="10" t="s">
        <v>82</v>
      </c>
      <c r="C64" s="10"/>
      <c r="D64" s="8"/>
      <c r="E64" s="8"/>
      <c r="F64" s="8"/>
      <c r="G64" s="8"/>
      <c r="H64" s="8"/>
      <c r="I64" s="23">
        <f t="shared" ref="I64:N64" si="15">I63+I58+I55+I37</f>
        <v>31924080</v>
      </c>
      <c r="J64" s="23">
        <f t="shared" si="15"/>
        <v>16579618.963200003</v>
      </c>
      <c r="K64" s="23">
        <f t="shared" si="15"/>
        <v>14978778.335999999</v>
      </c>
      <c r="L64" s="23">
        <f t="shared" si="15"/>
        <v>1600840.6272</v>
      </c>
      <c r="M64" s="23">
        <f t="shared" si="15"/>
        <v>319240.80000000005</v>
      </c>
      <c r="N64" s="23">
        <f t="shared" si="15"/>
        <v>15025220.2368</v>
      </c>
    </row>
    <row r="65" spans="1:14" ht="79.5" thickBot="1" x14ac:dyDescent="0.3">
      <c r="A65" s="15" t="e">
        <f>A64+Лист1!#REF!</f>
        <v>#REF!</v>
      </c>
      <c r="B65" s="10" t="s">
        <v>83</v>
      </c>
      <c r="C65" s="10"/>
      <c r="D65" s="8"/>
      <c r="E65" s="8"/>
      <c r="F65" s="8"/>
      <c r="G65" s="8"/>
      <c r="H65" s="27"/>
      <c r="I65" s="28" t="e">
        <f>I64+Лист1!#REF!</f>
        <v>#REF!</v>
      </c>
      <c r="J65" s="28" t="e">
        <f>J64+Лист1!#REF!</f>
        <v>#REF!</v>
      </c>
      <c r="K65" s="28" t="e">
        <f>K64+Лист1!#REF!</f>
        <v>#REF!</v>
      </c>
      <c r="L65" s="28" t="e">
        <f>L64+Лист1!#REF!</f>
        <v>#REF!</v>
      </c>
      <c r="M65" s="28" t="e">
        <f>M64+Лист1!#REF!</f>
        <v>#REF!</v>
      </c>
      <c r="N65" s="28" t="e">
        <f>N64+Лист1!#REF!</f>
        <v>#REF!</v>
      </c>
    </row>
    <row r="66" spans="1:14" ht="18.75" x14ac:dyDescent="0.25">
      <c r="A66" s="20"/>
      <c r="I66" s="24"/>
    </row>
    <row r="67" spans="1:14" ht="18.75" x14ac:dyDescent="0.25">
      <c r="A67" s="20"/>
      <c r="H67" s="29"/>
      <c r="I67" s="29"/>
    </row>
    <row r="68" spans="1:14" ht="18.75" x14ac:dyDescent="0.25">
      <c r="A68" s="84" t="s">
        <v>84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8.75" x14ac:dyDescent="0.25">
      <c r="A69" s="25" t="s">
        <v>85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8.75" x14ac:dyDescent="0.25">
      <c r="A70" s="25" t="s">
        <v>86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8.75" x14ac:dyDescent="0.25">
      <c r="A71" s="21" t="s">
        <v>87</v>
      </c>
    </row>
    <row r="72" spans="1:14" x14ac:dyDescent="0.25">
      <c r="A72" s="22" t="s">
        <v>88</v>
      </c>
    </row>
    <row r="73" spans="1:14" ht="18.75" x14ac:dyDescent="0.25">
      <c r="A73" s="21"/>
    </row>
    <row r="74" spans="1:14" ht="18.75" x14ac:dyDescent="0.3">
      <c r="A74" s="1" t="s">
        <v>89</v>
      </c>
    </row>
  </sheetData>
  <mergeCells count="128">
    <mergeCell ref="C27:C28"/>
    <mergeCell ref="M27:M28"/>
    <mergeCell ref="A1:A3"/>
    <mergeCell ref="B1:B3"/>
    <mergeCell ref="C1:C3"/>
    <mergeCell ref="D1:D3"/>
    <mergeCell ref="A68:N68"/>
    <mergeCell ref="B25:N25"/>
    <mergeCell ref="F1:F3"/>
    <mergeCell ref="G1:G3"/>
    <mergeCell ref="H1:H3"/>
    <mergeCell ref="I1:I3"/>
    <mergeCell ref="J1:N1"/>
    <mergeCell ref="J2:J3"/>
    <mergeCell ref="K2:L2"/>
    <mergeCell ref="M2:M3"/>
    <mergeCell ref="N2:N3"/>
    <mergeCell ref="E1:E3"/>
    <mergeCell ref="B4:N4"/>
    <mergeCell ref="B5:N5"/>
    <mergeCell ref="B10:N10"/>
    <mergeCell ref="B15:N15"/>
    <mergeCell ref="B20:N20"/>
    <mergeCell ref="A27:A28"/>
    <mergeCell ref="B27:B28"/>
    <mergeCell ref="A33:A34"/>
    <mergeCell ref="B33:B34"/>
    <mergeCell ref="C33:C34"/>
    <mergeCell ref="D33:D34"/>
    <mergeCell ref="E33:E34"/>
    <mergeCell ref="G33:G34"/>
    <mergeCell ref="N27:N28"/>
    <mergeCell ref="A29:A30"/>
    <mergeCell ref="B29:B30"/>
    <mergeCell ref="C29:C30"/>
    <mergeCell ref="D29:D30"/>
    <mergeCell ref="E29:E30"/>
    <mergeCell ref="G29:G30"/>
    <mergeCell ref="H29:H30"/>
    <mergeCell ref="I29:I30"/>
    <mergeCell ref="J29:J30"/>
    <mergeCell ref="D27:D28"/>
    <mergeCell ref="E27:E28"/>
    <mergeCell ref="G27:G28"/>
    <mergeCell ref="H27:H28"/>
    <mergeCell ref="I27:I28"/>
    <mergeCell ref="J27:J28"/>
    <mergeCell ref="K27:K28"/>
    <mergeCell ref="L27:L28"/>
    <mergeCell ref="M29:M30"/>
    <mergeCell ref="N29:N30"/>
    <mergeCell ref="N33:N34"/>
    <mergeCell ref="K29:K30"/>
    <mergeCell ref="L29:L30"/>
    <mergeCell ref="H33:H34"/>
    <mergeCell ref="I33:I34"/>
    <mergeCell ref="J33:J34"/>
    <mergeCell ref="K33:K34"/>
    <mergeCell ref="L33:L34"/>
    <mergeCell ref="M33:M34"/>
    <mergeCell ref="L42:L43"/>
    <mergeCell ref="B38:N38"/>
    <mergeCell ref="A39:A41"/>
    <mergeCell ref="B39:B41"/>
    <mergeCell ref="C39:C41"/>
    <mergeCell ref="D39:D41"/>
    <mergeCell ref="E39:E41"/>
    <mergeCell ref="G39:G41"/>
    <mergeCell ref="H39:H41"/>
    <mergeCell ref="I39:I41"/>
    <mergeCell ref="N42:N43"/>
    <mergeCell ref="M42:M43"/>
    <mergeCell ref="J42:J43"/>
    <mergeCell ref="K42:K43"/>
    <mergeCell ref="J39:J41"/>
    <mergeCell ref="K39:K41"/>
    <mergeCell ref="L39:L41"/>
    <mergeCell ref="M39:M41"/>
    <mergeCell ref="N39:N41"/>
    <mergeCell ref="H44:H45"/>
    <mergeCell ref="I44:I45"/>
    <mergeCell ref="G42:G43"/>
    <mergeCell ref="A42:A43"/>
    <mergeCell ref="B42:B43"/>
    <mergeCell ref="C42:C43"/>
    <mergeCell ref="D42:D43"/>
    <mergeCell ref="E42:E43"/>
    <mergeCell ref="H42:H43"/>
    <mergeCell ref="I42:I43"/>
    <mergeCell ref="J44:J45"/>
    <mergeCell ref="K44:K45"/>
    <mergeCell ref="L44:L45"/>
    <mergeCell ref="M44:M45"/>
    <mergeCell ref="N44:N45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A44:A45"/>
    <mergeCell ref="B44:B45"/>
    <mergeCell ref="C44:C45"/>
    <mergeCell ref="D44:D45"/>
    <mergeCell ref="E44:E45"/>
    <mergeCell ref="G44:G45"/>
    <mergeCell ref="B56:N56"/>
    <mergeCell ref="B59:N59"/>
    <mergeCell ref="A60:A61"/>
    <mergeCell ref="B60:B61"/>
    <mergeCell ref="C60:C61"/>
    <mergeCell ref="D60:D61"/>
    <mergeCell ref="E60:E61"/>
    <mergeCell ref="G60:G61"/>
    <mergeCell ref="N60:N61"/>
    <mergeCell ref="H60:H61"/>
    <mergeCell ref="I60:I61"/>
    <mergeCell ref="J60:J61"/>
    <mergeCell ref="K60:K61"/>
    <mergeCell ref="L60:L61"/>
    <mergeCell ref="M60:M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молодые семьи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2022-09-20T12:27:10Z</dcterms:modified>
</cp:coreProperties>
</file>